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222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26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2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52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303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304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305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<sst xmlns="http://schemas.openxmlformats.org/spreadsheetml/2006/main" count="3391" uniqueCount="2079">
  <si>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</si>
  <si>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</si>
  <si>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</si>
  <si>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</si>
  <si>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</si>
  <si>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</si>
  <si>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</si>
  <si>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</si>
  <si>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</si>
  <si>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</si>
  <si>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</si>
  <si>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</si>
  <si>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</si>
  <si>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</si>
  <si>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</si>
  <si>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</si>
  <si>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</si>
  <si>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</si>
  <si>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</si>
  <si>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</si>
  <si>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</si>
  <si>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</si>
  <si>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</si>
  <si>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</si>
  <si>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</si>
  <si>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</si>
  <si>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</si>
  <si>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</si>
  <si>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</si>
  <si>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</si>
  <si>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</si>
  <si>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</si>
  <si>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</si>
  <si>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</si>
  <si>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</si>
  <si>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</si>
  <si>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</si>
  <si>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</si>
  <si>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</si>
  <si>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</si>
  <si>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</si>
  <si>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</si>
  <si>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</si>
  <si>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</si>
  <si>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</si>
  <si>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</si>
  <si>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</si>
  <si>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</si>
  <si>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</si>
  <si>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</si>
  <si>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</si>
  <si>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</si>
  <si>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</si>
  <si>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</si>
  <si>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</si>
  <si>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</si>
  <si>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</si>
  <si>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</si>
  <si>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</si>
  <si>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</si>
  <si>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</si>
  <si>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</si>
  <si>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</si>
  <si>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</si>
  <si>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</si>
  <si>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</si>
  <si>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</si>
  <si>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</si>
  <si>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</si>
  <si>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</si>
  <si>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</si>
  <si>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</si>
  <si>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</si>
  <si>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</si>
  <si>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</si>
  <si>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</si>
  <si>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</si>
  <si>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</si>
  <si>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</si>
  <si>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</si>
  <si>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</si>
  <si>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</si>
  <si>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</si>
  <si>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</si>
  <si>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</si>
  <si>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</si>
  <si>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</si>
  <si>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</si>
  <si>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</si>
  <si>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</si>
  <si>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</si>
  <si>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</si>
  <si>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</si>
  <si>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</si>
  <si>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</si>
  <si>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</si>
  <si>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</si>
  <si>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</si>
  <si>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</si>
  <si>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</si>
  <si>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</si>
  <si>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</si>
  <si>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</si>
  <si>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</si>
  <si>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</si>
  <si>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</si>
  <si>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</si>
  <si>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</si>
  <si>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</si>
  <si>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</si>
  <si>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</si>
  <si>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</si>
  <si>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</si>
  <si>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</si>
  <si>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</si>
  <si>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</si>
  <si>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</si>
  <si>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</si>
  <si>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</si>
  <si>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</si>
  <si>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</si>
  <si>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</si>
  <si>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</si>
  <si>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</si>
  <si>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</si>
  <si>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</si>
  <si>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</si>
  <si>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</si>
  <si>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</si>
  <si>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</si>
  <si>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</si>
  <si>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</si>
  <si>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</si>
  <si>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</si>
  <si>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</si>
  <si>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</si>
  <si>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</si>
  <si>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</si>
  <si>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</si>
  <si>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</si>
  <si>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</si>
  <si>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</si>
  <si>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</si>
  <si>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</si>
  <si>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</si>
  <si>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</si>
  <si>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</si>
  <si>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</si>
  <si>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</si>
  <si>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</si>
  <si>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</si>
  <si>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</si>
  <si>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</si>
  <si>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</si>
  <si>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</si>
  <si>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</si>
  <si>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</si>
  <si>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</si>
  <si>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</si>
  <si>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</si>
  <si>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</si>
  <si>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</si>
  <si>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</si>
  <si>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</si>
  <si>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</si>
  <si>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</si>
  <si>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</si>
  <si>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</si>
  <si>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</si>
  <si>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</si>
  <si>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</si>
  <si>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</si>
  <si>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</si>
  <si>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</si>
  <si>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</si>
  <si>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</si>
  <si>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</si>
  <si>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</si>
  <si>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</si>
  <si>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</si>
  <si>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</si>
  <si>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</si>
  <si>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</si>
  <si>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</si>
  <si>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</si>
  <si>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</si>
  <si>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</si>
  <si>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</si>
  <si>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</si>
  <si>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</si>
  <si>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</si>
  <si>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</si>
  <si>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</si>
  <si>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</si>
  <si>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</si>
  <si>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</si>
  <si>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</si>
  <si>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</si>
  <si>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</si>
  <si>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</si>
  <si>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</si>
  <si>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</si>
  <si>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</si>
  <si>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</si>
  <si>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</si>
  <si>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</si>
  <si>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</si>
  <si>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</si>
  <si>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</si>
  <si>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</si>
  <si>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</si>
  <si>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</si>
  <si>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</si>
  <si>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</si>
  <si>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</si>
  <si>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</si>
  <si>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</si>
  <si>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</si>
  <si>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</si>
  <si>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</si>
  <si>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</si>
  <si>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</si>
  <si>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</si>
  <si>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</si>
  <si>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</si>
  <si>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</si>
  <si>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</si>
  <si>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</si>
  <si>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</si>
  <si>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</si>
  <si>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</si>
  <si>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</si>
  <si>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</si>
  <si>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</si>
  <si>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</si>
  <si>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</si>
  <si>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</si>
  <si>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</si>
  <si>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</si>
  <si>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</si>
  <si>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</si>
  <si>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</si>
  <si>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</si>
  <si>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</si>
  <si>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</si>
  <si>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</si>
  <si>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</si>
  <si>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</si>
  <si>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</si>
  <si>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</si>
  <si>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</si>
  <si>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</si>
  <si>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</si>
  <si>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</si>
  <si>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</si>
  <si>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</si>
  <si>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</si>
  <si>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</si>
  <si>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</si>
  <si>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</si>
  <si>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</si>
  <si>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</si>
  <si>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</si>
  <si>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</si>
  <si>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</si>
  <si>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</si>
  <si>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</si>
  <si>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</si>
  <si>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</si>
  <si>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</si>
  <si>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</si>
  <si>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</si>
  <si>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</si>
  <si>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</si>
  <si>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</si>
  <si>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</si>
  <si>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</si>
  <si>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</si>
  <si>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</si>
  <si>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</si>
  <si>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</si>
  <si>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</si>
  <si>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</si>
  <si>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</si>
  <si>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</si>
  <si>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</si>
  <si>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</si>
  <si>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</si>
  <si>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</si>
  <si>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</si>
  <si>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</si>
  <si>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</si>
  <si>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</si>
  <si>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</si>
  <si>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</si>
  <si>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</si>
  <si>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</si>
  <si>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</si>
  <si>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</si>
  <si>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</si>
  <si>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</si>
  <si>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</si>
  <si>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</si>
  <si>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</si>
  <si>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</si>
  <si>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</si>
  <si>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</si>
  <si>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</si>
  <si>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</si>
  <si>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</si>
  <si>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</si>
  <si>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</si>
  <si>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</si>
  <si>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</si>
  <si>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</si>
  <si>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</si>
  <si>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</si>
  <si>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</si>
  <si>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</si>
  <si>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</si>
  <si>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</si>
  <si>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</si>
  <si>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</si>
  <si>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</si>
  <si>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</si>
  <si>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</si>
  <si>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</si>
  <si>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</si>
  <si>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</si>
  <si>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</si>
  <si>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</si>
  <si>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</si>
  <si>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</si>
  <si>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</si>
  <si>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</si>
  <si>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</si>
  <si>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</si>
  <si>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</si>
  <si>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</si>
  <si>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</si>
  <si>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</si>
  <si>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</si>
  <si>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</si>
  <si>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</si>
  <si>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</si>
  <si>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</si>
  <si>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</si>
  <si>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</si>
  <si>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</si>
  <si>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</si>
  <si>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</si>
  <si>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</si>
  <si>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</si>
  <si>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</si>
  <si>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</si>
  <si>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</si>
  <si>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</si>
  <si>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</si>
  <si>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</si>
  <si>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</si>
  <si>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</si>
  <si>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</si>
  <si>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</si>
  <si>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</si>
  <si>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</si>
  <si>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</si>
  <si>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</si>
  <si>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</si>
  <si>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</si>
  <si>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</si>
  <si>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</si>
  <si>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</si>
  <si>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</si>
  <si>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</si>
  <si>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</si>
  <si>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</si>
  <si>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</si>
  <si>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</si>
  <si>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</si>
  <si>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</si>
  <si>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</si>
  <si>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</si>
  <si>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</si>
  <si>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</si>
  <si>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</si>
  <si>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</si>
  <si>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</si>
  <si>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</si>
  <si>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</si>
  <si>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</si>
  <si>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</si>
  <si>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</si>
  <si>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</si>
  <si>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</si>
  <si>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</si>
  <si>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</si>
  <si>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</si>
  <si>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</si>
  <si>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</si>
  <si>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</si>
  <si>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</si>
  <si>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</si>
  <si>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</si>
  <si>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</si>
  <si>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</si>
  <si>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</si>
  <si>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</si>
  <si>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</si>
  <si>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</si>
  <si>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</si>
  <si>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</si>
  <si>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</si>
  <si>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</si>
  <si>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</si>
  <si>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</si>
  <si>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</si>
  <si>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</si>
  <si>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</si>
  <si>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</si>
  <si>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</si>
  <si>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</si>
  <si>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</si>
  <si>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</si>
  <si>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</si>
  <si>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</si>
  <si>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</si>
  <si>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</si>
  <si>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</si>
  <si>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</si>
  <si>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</si>
  <si>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</si>
  <si>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</si>
  <si>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</si>
  <si>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</si>
  <si>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</si>
  <si>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</si>
  <si>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</si>
  <si>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</si>
  <si>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</si>
  <si>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</si>
  <si>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</si>
  <si>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</si>
  <si>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</si>
  <si>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</si>
  <si>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</si>
  <si>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</si>
  <si>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</si>
  <si>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</si>
  <si>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</si>
  <si>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</si>
  <si>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</si>
  <si>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</si>
  <si>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</si>
  <si>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</si>
  <si>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</si>
  <si>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</si>
  <si>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</si>
  <si>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</si>
  <si>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</si>
  <si>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</si>
  <si>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</si>
  <si>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</si>
  <si>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</si>
  <si>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</si>
  <si>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</si>
  <si>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</si>
  <si>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</si>
  <si>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</si>
  <si>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</si>
  <si>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</si>
  <si>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</si>
  <si>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</si>
  <si>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</si>
  <si>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</si>
  <si>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</si>
  <si>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</si>
  <si>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</si>
  <si>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</si>
  <si>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</si>
  <si>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</si>
  <si>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</si>
  <si>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</si>
  <si>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</si>
  <si>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</si>
  <si>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</si>
  <si>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</si>
  <si>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</si>
  <si>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</si>
  <si>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</si>
  <si>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</si>
  <si>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</si>
  <si>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</si>
  <si>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</si>
  <si>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</si>
  <si>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</si>
  <si>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</si>
  <si>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</si>
  <si>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</si>
  <si>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</si>
  <si>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</si>
  <si>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</si>
  <si>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</si>
  <si>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</si>
  <si>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</si>
  <si>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</si>
  <si>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</si>
  <si>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</si>
  <si>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</si>
  <si>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</si>
  <si>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</si>
  <si>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</si>
  <si>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</si>
  <si>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</si>
  <si>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</si>
  <si>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</si>
  <si>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</si>
  <si>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</si>
  <si>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</si>
  <si>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</si>
  <si>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</si>
  <si>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</si>
  <si>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</si>
  <si>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</si>
  <si>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</si>
  <si>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</si>
  <si>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</si>
  <si>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</si>
  <si>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</si>
  <si>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</si>
  <si>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</si>
  <si>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</si>
  <si>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</si>
  <si>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</si>
  <si>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</si>
  <si>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</si>
  <si>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</si>
  <si>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</si>
  <si>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</si>
  <si>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</si>
  <si>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</si>
  <si>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</si>
  <si>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</si>
  <si>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</si>
  <si>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</si>
  <si>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</si>
  <si>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</si>
  <si>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</si>
  <si>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</si>
  <si>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</si>
  <si>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</si>
  <si>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</si>
  <si>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</si>
  <si>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</si>
  <si>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</si>
  <si>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</si>
  <si>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</si>
  <si>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</si>
  <si>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</si>
  <si>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</si>
  <si>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</si>
  <si>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</si>
  <si>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</si>
  <si>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</si>
  <si>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</si>
  <si>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</si>
  <si>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</si>
  <si>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</si>
  <si>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</si>
  <si>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</si>
  <si>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</si>
  <si>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</si>
  <si>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</si>
  <si>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</si>
  <si>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</si>
  <si>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</si>
  <si>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</si>
  <si>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</si>
  <si>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</si>
  <si>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</si>
  <si>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</si>
  <si>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</si>
  <si>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</si>
  <si>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</si>
  <si>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</si>
  <si>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</si>
  <si>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</si>
  <si>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</si>
  <si>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</si>
  <si>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</si>
  <si>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</si>
  <si>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</si>
  <si>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</si>
  <si>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</si>
  <si>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</si>
  <si>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</si>
  <si>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</si>
  <si>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</si>
  <si>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</si>
  <si>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</si>
  <si>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</si>
  <si>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</si>
  <si>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</si>
  <si>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</si>
  <si>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</si>
  <si>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</si>
  <si>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</si>
  <si>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</si>
  <si>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</si>
  <si>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</si>
  <si>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</si>
  <si>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</si>
  <si>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</si>
  <si>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</si>
  <si>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</si>
  <si>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</si>
  <si>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</si>
  <si>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</si>
  <si>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</si>
  <si>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</si>
  <si>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</si>
  <si>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</si>
  <si>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</si>
  <si>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</si>
  <si>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</si>
  <si>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</si>
  <si>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</si>
  <si>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</si>
  <si>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</si>
  <si>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</si>
  <si>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</si>
  <si>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</si>
  <si>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</si>
  <si>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</si>
  <si>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</si>
  <si>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</si>
  <si>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</si>
  <si>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</si>
  <si>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</si>
  <si>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</si>
  <si>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</si>
  <si>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</si>
  <si>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</si>
  <si>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</si>
  <si>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</si>
  <si>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</si>
  <si>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</si>
  <si>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</si>
  <si>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</si>
  <si>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</si>
  <si>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</si>
  <si>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</si>
  <si>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</si>
  <si>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</si>
  <si>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</si>
  <si>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</si>
  <si>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</si>
  <si>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</si>
  <si>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</si>
  <si>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</si>
  <si>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</si>
  <si>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</si>
  <si>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</si>
  <si>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</si>
  <si>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</si>
  <si>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</si>
  <si>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</si>
  <si>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</si>
  <si>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</si>
  <si>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</si>
  <si>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</si>
  <si>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</si>
  <si>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</si>
  <si>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</si>
  <si>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</si>
  <si>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</si>
  <si>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</si>
  <si>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</si>
  <si>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</si>
  <si>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</si>
  <si>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</si>
  <si>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</si>
  <si>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</si>
  <si>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</si>
  <si>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</si>
  <si>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</si>
  <si>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</si>
  <si>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</si>
  <si>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</si>
  <si>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</si>
  <si>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</si>
  <si>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</si>
  <si>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</si>
  <si>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</si>
  <si>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</si>
  <si>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</si>
  <si>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</si>
  <si>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</si>
  <si>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</si>
  <si>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</si>
  <si>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</si>
  <si>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</si>
  <si>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</si>
  <si>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</si>
  <si>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</si>
  <si>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</si>
  <si>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</si>
  <si>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</si>
  <si>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</si>
  <si>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</si>
  <si>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</si>
  <si>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</si>
  <si>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</si>
  <si>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</si>
  <si>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</si>
  <si>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</si>
  <si>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</si>
  <si>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</si>
  <si>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</si>
  <si>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</si>
  <si>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</si>
  <si>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</si>
  <si>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</si>
  <si>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</si>
  <si>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</si>
  <si>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</si>
  <si>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</si>
  <si>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</si>
  <si>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</si>
  <si>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</si>
  <si>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</si>
  <si>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</si>
  <si>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</si>
  <si>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</si>
  <si>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</si>
  <si>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</si>
  <si>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</si>
  <si>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</si>
  <si>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</si>
  <si>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</si>
  <si>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</si>
  <si>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</si>
  <si>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</si>
  <si>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</si>
  <si>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</si>
  <si>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</si>
  <si>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</si>
  <si>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</si>
  <si>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</si>
  <si>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</si>
  <si>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</si>
  <si>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</si>
  <si>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</si>
  <si>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</si>
  <si>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</si>
  <si>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</si>
  <si>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</si>
  <si>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</si>
  <si>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</si>
  <si>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</si>
  <si>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</si>
  <si>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</si>
  <si>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</si>
  <si>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</si>
  <si>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</si>
  <si>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</si>
  <si>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</si>
  <si>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</si>
  <si>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</si>
  <si>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</si>
  <si>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</si>
  <si>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</si>
  <si>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</si>
  <si>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</si>
  <si>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</si>
  <si>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</si>
  <si>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</si>
  <si>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</si>
  <si>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</si>
  <si>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</si>
  <si>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</si>
  <si>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</si>
  <si>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</si>
  <si>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</si>
  <si>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</si>
  <si>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</si>
  <si>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</si>
  <si>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</si>
  <si>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</si>
  <si>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</si>
  <si>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</si>
  <si>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</si>
  <si>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</si>
  <si>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</si>
  <si>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</si>
  <si>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</si>
  <si>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</si>
  <si>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</si>
  <si>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</si>
  <si>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</si>
  <si>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</si>
  <si>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</si>
  <si>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</si>
  <si>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</si>
  <si>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</si>
  <si>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</si>
  <si>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</si>
  <si>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</si>
  <si>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</si>
  <si>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</si>
  <si>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</si>
  <si>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</si>
  <si>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</si>
  <si>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</si>
  <si>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</si>
  <si>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</si>
  <si>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</si>
  <si>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</si>
  <si>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</si>
  <si>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</si>
  <si>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</si>
  <si>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</si>
  <si>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</si>
  <si>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</si>
  <si>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</si>
  <si>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</si>
  <si>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</si>
  <si>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</si>
  <si>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</si>
  <si>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</si>
  <si>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</si>
  <si>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</si>
  <si>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</si>
  <si>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</si>
  <si>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</si>
  <si>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</si>
  <si>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</si>
  <si>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</si>
  <si>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</si>
  <si>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</si>
  <si>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</si>
  <si>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</si>
  <si>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</si>
  <si>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</si>
  <si>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</si>
  <si>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</si>
  <si>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</si>
  <si>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</si>
  <si>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</si>
  <si>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</si>
  <si>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</si>
  <si>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</si>
  <si>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</si>
  <si>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</si>
  <si>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</si>
  <si>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</si>
  <si>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</si>
  <si>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</si>
  <si>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</si>
  <si>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</si>
  <si>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</si>
  <si>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</si>
  <si>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</si>
  <si>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</si>
  <si>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</si>
  <si>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</si>
  <si>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</si>
  <si>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</si>
  <si>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</si>
  <si>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</si>
  <si>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</si>
  <si>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</si>
  <si>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</si>
  <si>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</si>
  <si>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</si>
  <si>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</si>
  <si>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</si>
  <si>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</si>
  <si>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</si>
  <si>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</si>
  <si>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</si>
  <si>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</si>
  <si>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</si>
  <si>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</si>
  <si>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</si>
  <si>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</si>
  <si>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</si>
  <si>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</si>
  <si>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</si>
  <si>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</si>
  <si>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</si>
  <si>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</si>
  <si>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</si>
  <si>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</si>
  <si>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</si>
  <si>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</si>
  <si>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</si>
  <si>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</si>
  <si>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</si>
  <si>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</si>
  <si>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</si>
  <si>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</si>
  <si>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</si>
  <si>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</si>
  <si>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</si>
  <si>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</si>
  <si>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</si>
  <si>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</si>
  <si>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</si>
  <si>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</si>
  <si>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</si>
  <si>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</si>
  <si>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</si>
  <si>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</si>
  <si>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</si>
  <si>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</si>
  <si>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</si>
  <si>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</si>
  <si>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</si>
  <si>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</si>
  <si>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</si>
  <si>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</si>
  <si>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</si>
  <si>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</si>
  <si>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</si>
  <si>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</si>
  <si>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</si>
  <si>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</si>
  <si>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</si>
  <si>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</si>
  <si>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</si>
  <si>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</si>
  <si>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</si>
  <si>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</si>
  <si>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</si>
  <si>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</si>
  <si>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</si>
  <si>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</si>
  <si>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</si>
  <si>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</si>
  <si>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</si>
  <si>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</si>
  <si>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</si>
  <si>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</si>
  <si>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</si>
  <si>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</si>
  <si>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</si>
  <si>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</si>
  <si>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</si>
  <si>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</si>
  <si>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</si>
  <si>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</si>
  <si>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</si>
  <si>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</si>
  <si>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</si>
  <si>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</si>
  <si>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</si>
  <si>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</si>
  <si>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</si>
  <si>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</si>
  <si>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</si>
  <si>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</si>
  <si>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</si>
  <si>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</si>
  <si>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</si>
  <si>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</si>
  <si>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</si>
  <si>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</si>
  <si>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</si>
  <si>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</si>
  <si>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</si>
  <si>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</si>
  <si>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</si>
  <si>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</si>
  <si>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</si>
  <si>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</si>
  <si>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</si>
  <si>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</si>
  <si>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</si>
  <si>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</si>
  <si>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</si>
  <si>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</si>
  <si>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</si>
  <si>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</si>
  <si>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</si>
  <si>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</si>
  <si>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</si>
  <si>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</si>
  <si>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</si>
  <si>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</si>
  <si>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</si>
  <si>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</si>
  <si>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</si>
  <si>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</si>
  <si>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</si>
  <si>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</si>
  <si>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</si>
  <si>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</si>
  <si>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</si>
  <si>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</si>
  <si>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</si>
  <si>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</si>
  <si>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</si>
  <si>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</si>
  <si>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</si>
  <si>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</si>
  <si>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</si>
  <si>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</si>
  <si>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</si>
  <si>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</si>
  <si>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</si>
  <si>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</si>
  <si>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</si>
  <si>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</si>
  <si>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</si>
  <si>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</si>
  <si>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</si>
  <si>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</si>
  <si>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</si>
  <si>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</si>
  <si>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</si>
  <si>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</si>
  <si>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</si>
  <si>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</si>
  <si>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</si>
  <si>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</si>
  <si>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</si>
  <si>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</si>
  <si>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</si>
  <si>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</si>
  <si>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</si>
  <si>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</si>
  <si>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</si>
  <si>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</si>
  <si>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</si>
  <si>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</si>
  <si>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</si>
  <si>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</si>
  <si>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</si>
  <si>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</si>
  <si>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</si>
  <si>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</si>
  <si>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</si>
  <si>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</si>
  <si>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</si>
  <si>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</si>
  <si>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</si>
  <si>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</si>
  <si>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</si>
  <si>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</si>
  <si>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</si>
  <si>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</si>
  <si>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</si>
  <si>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</si>
  <si>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</si>
  <si>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</si>
  <si>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</si>
  <si>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</si>
  <si>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</si>
  <si>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</si>
  <si>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</si>
  <si>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</si>
  <si>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</si>
  <si>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</si>
  <si>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</si>
  <si>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</si>
  <si>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</si>
  <si>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</si>
  <si>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</si>
  <si>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</si>
  <si>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</si>
  <si>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</si>
  <si>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</si>
  <si>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</si>
  <si>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</si>
  <si>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</si>
  <si>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</si>
  <si>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</si>
  <si>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</si>
  <si>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</si>
  <si>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</si>
  <si>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</si>
  <si>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</si>
  <si>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</si>
  <si>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</si>
  <si>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</si>
  <si>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</si>
  <si>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</si>
  <si>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</si>
  <si>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</si>
  <si>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</si>
  <si>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</si>
  <si>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</si>
  <si>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</si>
  <si>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</si>
  <si>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</si>
  <si>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</si>
  <si>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</si>
  <si>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</si>
  <si>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</si>
  <si>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</si>
  <si>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</si>
  <si>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</si>
  <si>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</si>
  <si>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</si>
  <si>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</si>
  <si>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</si>
  <si>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</si>
  <si>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</si>
  <si>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</si>
  <si>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</si>
  <si>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</si>
  <si>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</si>
  <si>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</si>
  <si>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</si>
  <si>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</si>
  <si>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</si>
  <si>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</si>
  <si>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</si>
  <si>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</si>
  <si>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</si>
  <si>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</si>
  <si>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</si>
  <si>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</si>
  <si>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</si>
  <si>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</si>
  <si>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</si>
  <si>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</si>
  <si>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</si>
  <si>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</si>
  <si>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</si>
  <si>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</si>
  <si>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</si>
  <si>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</si>
  <si>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</si>
  <si>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</si>
  <si>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</si>
  <si>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</si>
  <si>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</si>
  <si>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</si>
  <si>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</si>
  <si>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</si>
  <si>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</si>
  <si>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</si>
  <si>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</si>
  <si>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</si>
  <si>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</si>
  <si>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</si>
  <si>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</si>
  <si>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</si>
  <si>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</si>
  <si>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</si>
  <si>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</si>
  <si>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</si>
  <si>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</si>
  <si>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</si>
  <si>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</si>
  <si>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</si>
  <si>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</si>
  <si>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</si>
  <si>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</si>
  <si>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</si>
  <si>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</si>
  <si>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</si>
  <si>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</si>
  <si>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</si>
  <si>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</si>
  <si>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</si>
  <si>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</si>
  <si>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</si>
  <si>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</si>
  <si>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</si>
  <si>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</si>
  <si>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</si>
  <si>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</si>
  <si>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</si>
  <si>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</si>
  <si>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</si>
  <si>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</si>
  <si>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</si>
  <si>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</si>
  <si>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</si>
  <si>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</si>
  <si>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</si>
  <si>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</si>
  <si>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</si>
  <si>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</si>
  <si>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</si>
  <si>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</si>
  <si>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</si>
  <si>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</si>
  <si>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</si>
  <si>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</si>
  <si>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</si>
  <si>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</si>
  <si>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</si>
  <si>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</si>
  <si>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</si>
  <si>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</si>
  <si>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</si>
  <si>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</si>
  <si>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</si>
  <si>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</si>
  <si>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</si>
  <si>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</si>
  <si>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</si>
  <si>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</si>
  <si>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</si>
  <si>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</si>
  <si>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</si>
  <si>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</si>
  <si>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</si>
  <si>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</si>
  <si>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</si>
  <si>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</si>
  <si>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</si>
  <si>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</si>
  <si>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</si>
  <si>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</si>
  <si>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</si>
  <si>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</si>
  <si>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</si>
  <si>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</si>
  <si>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</si>
  <si>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</si>
  <si>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</si>
  <si>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</si>
  <si>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</si>
  <si>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</si>
  <si>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</si>
  <si>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</si>
  <si>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</si>
  <si>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</si>
  <si>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</si>
  <si>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</si>
  <si>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</si>
  <si>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</si>
  <si>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</si>
  <si>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</si>
  <si>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</si>
  <si>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</si>
  <si>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</si>
  <si>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</si>
  <si>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</si>
  <si>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</si>
  <si>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</si>
  <si>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</si>
  <si>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</si>
  <si>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</si>
  <si>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</si>
  <si>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</si>
  <si>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</si>
  <si>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</si>
  <si>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</si>
  <si>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</si>
  <si>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</si>
  <si>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</si>
  <si>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</si>
  <si>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</si>
  <si>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</si>
  <si>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</si>
  <si>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</si>
  <si>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</si>
  <si>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</si>
  <si>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</si>
  <si>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</si>
  <si>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</si>
  <si>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</si>
  <si>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</si>
  <si>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</si>
  <si>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</si>
  <si>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</si>
  <si>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</si>
  <si>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</si>
  <si>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</si>
  <si>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</si>
  <si>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</si>
  <si>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</si>
  <si>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</si>
  <si>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</si>
  <si>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</si>
  <si>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</si>
  <si>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</si>
  <si>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</si>
  <si>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</si>
  <si>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</si>
  <si>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</si>
  <si>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</si>
  <si>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</si>
  <si>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</si>
  <si>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</si>
  <si>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</si>
  <si>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</si>
  <si>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</si>
  <si>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</si>
  <si>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</si>
  <si>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</si>
  <si>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</si>
  <si>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</si>
  <si>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</si>
  <si>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</si>
  <si>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</si>
  <si>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</si>
  <si>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</si>
  <si>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</si>
  <si>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</si>
  <si>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</si>
  <si>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</si>
  <si>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</si>
  <si>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</si>
  <si>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</si>
  <si>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</si>
  <si>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</si>
  <si>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</si>
  <si>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</si>
  <si>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</si>
  <si>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</si>
  <si>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</si>
  <si>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</si>
  <si>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</si>
  <si>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</si>
  <si>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</si>
  <si>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</si>
  <si>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</si>
  <si>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</si>
  <si>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</si>
  <si>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</si>
  <si>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</si>
  <si>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</si>
  <si>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</si>
  <si>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</si>
  <si>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</si>
  <si>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</si>
  <si>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</si>
  <si>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</si>
  <si>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</si>
  <si>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</si>
  <si>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</si>
  <si>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</si>
  <si>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</si>
  <si>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</si>
  <si>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</si>
  <si>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</si>
  <si>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</si>
  <si>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</si>
  <si>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</si>
  <si>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</si>
  <si>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</si>
  <si>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</si>
  <si>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</si>
  <si>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</si>
  <si>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</si>
  <si>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</si>
  <si>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</si>
  <si>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</si>
  <si>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</si>
  <si>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</si>
  <si>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</si>
  <si>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</si>
  <si>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</si>
  <si>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</si>
  <si>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</si>
  <si>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</si>
  <si>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</si>
  <si>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</si>
  <si>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</si>
  <si>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</si>
  <si>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</si>
  <si>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</si>
  <si>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</si>
  <si>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</si>
  <si>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</si>
  <si>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</si>
  <si>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</si>
  <si>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</si>
  <si>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</si>
  <si>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</si>
  <si>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</si>
  <si>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</si>
  <si>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</si>
  <si>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</si>
  <si>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</si>
  <si>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</si>
  <si>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</si>
  <si>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</si>
  <si>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</si>
  <si>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</si>
  <si>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</si>
  <si>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</si>
  <si>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</si>
  <si>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</si>
  <si>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</si>
  <si>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</si>
  <si>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</si>
  <si>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</si>
  <si>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</si>
  <si>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</si>
  <si>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</si>
  <si>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</si>
  <si>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</si>
  <si>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</si>
  <si>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</si>
  <si>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</si>
  <si>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</si>
  <si>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</si>
  <si>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</si>
  <si>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</si>
  <si>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</si>
  <si>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</si>
  <si>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</si>
  <si>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</si>
  <si>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</si>
  <si>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</si>
  <si>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</si>
  <si>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</si>
  <si>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</si>
  <si>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</si>
  <si>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</si>
  <si>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</si>
  <si>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</si>
  <si>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</si>
  <si>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</si>
  <si>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</si>
  <si>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</si>
  <si>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</si>
  <si>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</si>
  <si>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</si>
  <si>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</si>
  <si>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</si>
  <si>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</si>
  <si>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</si>
  <si>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</si>
  <si>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</si>
  <si>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</si>
  <si>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</si>
  <si>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</si>
  <si>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</si>
  <si>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</si>
  <si>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</si>
  <si>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</si>
  <si>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</si>
  <si>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</si>
  <si>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</si>
  <si>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</si>
  <si>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</si>
  <si>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</si>
  <si>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</si>
  <si>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</si>
  <si>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</si>
  <si>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</si>
  <si>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</si>
  <si>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</si>
  <si>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</si>
  <si>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</si>
  <si>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</si>
  <si>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</si>
  <si>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</si>
  <si>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</si>
  <si>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</si>
  <si>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</si>
  <si>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</si>
  <si>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</si>
  <si>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</si>
  <si>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</si>
  <si>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</si>
  <si>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</si>
  <si>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</si>
  <si>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</si>
  <si>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</si>
  <si>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</si>
  <si>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</si>
  <si>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</si>
  <si>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</si>
  <si>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</si>
  <si>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</si>
  <si>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</si>
  <si>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</si>
  <si>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</si>
  <si>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</si>
  <si>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</si>
  <si>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</si>
  <si>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</si>
  <si>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</si>
  <si>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</si>
  <si>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</si>
  <si>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</si>
  <si>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</si>
  <si>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</si>
  <si>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</si>
  <si>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</si>
  <si>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</si>
  <si>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</si>
  <si>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</si>
  <si>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</si>
  <si>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</si>
  <si>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</si>
  <si>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</si>
  <si>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</si>
  <si>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</si>
  <si>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</si>
  <si>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</si>
  <si>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</si>
  <si>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</si>
  <si>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</si>
  <si>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</si>
  <si>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</si>
  <si>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</si>
  <si>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</si>
  <si>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</si>
  <si>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</si>
  <si>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</si>
  <si>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</si>
  <si>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</si>
  <si>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</si>
  <si>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</si>
  <si>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</si>
  <si>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</si>
  <si>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</si>
  <si>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</si>
  <si>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</si>
  <si>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</si>
  <si>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</si>
  <si>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</si>
  <si>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</si>
  <si>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</si>
  <si>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</si>
  <si>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</si>
  <si>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</si>
  <si>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</si>
  <si>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</si>
  <si>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</si>
  <si>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</si>
  <si>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</si>
  <si>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</si>
  <si>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</si>
  <si>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</si>
  <si>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</si>
  <si>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</si>
  <si>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</si>
  <si>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</si>
  <si>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</si>
  <si>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</si>
  <si>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</si>
  <si>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</si>
  <si>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</si>
  <si>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</si>
  <si>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</si>
  <si>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</si>
  <si>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</si>
  <si>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</si>
  <si>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</si>
  <si>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</si>
  <si>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</si>
  <si>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</si>
  <si>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</si>
  <si>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</si>
  <si>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</si>
  <si>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</si>
  <si>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</si>
  <si>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</si>
  <si>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</si>
  <si>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</si>
  <si>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</si>
  <si>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</si>
  <si>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</si>
  <si>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</si>
  <si>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</si>
  <si>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</si>
  <si>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</si>
  <si>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</si>
  <si>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</si>
  <si>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</si>
  <si>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</si>
  <si>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</si>
  <si>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</si>
  <si>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</si>
  <si>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</si>
  <si>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</si>
  <si>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</si>
  <si>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</si>
  <si>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</si>
  <si>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</si>
  <si>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</si>
  <si>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</si>
  <si>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</si>
  <si>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</si>
  <si>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</si>
  <si>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</si>
  <si>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</si>
  <si>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</si>
  <si>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</si>
  <si>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</si>
  <si>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</si>
  <si>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</si>
  <si>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</si>
  <si>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</si>
  <si>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</si>
  <si>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</si>
  <si>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</si>
  <si>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</si>
  <si>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</si>
  <si>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</si>
  <si>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</si>
  <si>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</si>
  <si>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</si>
  <si>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</si>
  <si>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</si>
  <si>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</si>
  <si>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</si>
  <si>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</si>
  <si>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</si>
  <si>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</si>
  <si>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</si>
  <si>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</si>
  <si>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</si>
  <si>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</si>
  <si>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</si>
  <si>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</si>
  <si>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</si>
  <si>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</si>
  <si>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</si>
  <si>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</si>
  <si>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</si>
  <si>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</si>
  <si>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</si>
  <si>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</si>
  <si>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</si>
  <si>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</si>
  <si>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</si>
  <si>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</si>
  <si>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</si>
  <si>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</si>
  <si>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</si>
  <si>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</si>
  <si>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</si>
  <si>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</si>
  <si>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</si>
  <si>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</si>
  <si>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</si>
  <si>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</si>
  <si>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</si>
  <si>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</si>
  <si>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</si>
  <si>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</si>
  <si>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</si>
  <si>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</si>
  <si>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</si>
  <si>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</si>
  <si>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</si>
  <si>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</si>
  <si>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</si>
  <si>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</si>
  <si>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</si>
  <si>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</si>
  <si>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</si>
  <si>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</si>
  <si>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</si>
  <si>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</si>
  <si>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</si>
  <si>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</si>
  <si>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</si>
  <si>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</si>
  <si>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</si>
  <si>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</si>
  <si>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</si>
  <si>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</si>
  <si>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</si>
  <si>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</si>
  <si>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</si>
  <si>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</si>
  <si>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</si>
  <si>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</si>
  <si>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</si>
  <si>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</si>
  <si>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</si>
  <si>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</si>
  <si>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</si>
  <si>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</si>
  <si>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</si>
  <si>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</si>
  <si>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</si>
  <si>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</si>
  <si>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</si>
  <si>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</si>
  <si>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</si>
  <si>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</si>
  <si>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</si>
  <si>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</si>
  <si>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</si>
  <si>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</si>
  <si>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</si>
  <si>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</si>
  <si>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</si>
  <si>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</si>
  <si>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</si>
  <si>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</si>
  <si>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</si>
  <si>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</si>
  <si>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</si>
  <si>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</si>
  <si>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</si>
  <si>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</si>
  <si>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</si>
  <si>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</si>
  <si>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</si>
  <si>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</si>
  <si>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</si>
  <si>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</si>
  <si>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</si>
  <si>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</si>
  <si>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</si>
  <si>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</si>
  <si>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</si>
  <si>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</si>
  <si>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</si>
  <si>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</si>
  <si>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</si>
  <si>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</si>
  <si>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</si>
  <si>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</si>
  <si>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</si>
  <si>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</si>
  <si>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</si>
  <si>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</si>
  <si>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</si>
  <si>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</si>
  <si>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</si>
  <si>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</si>
  <si>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</si>
  <si>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</si>
  <si>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</si>
  <si>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</si>
  <si>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</si>
  <si>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</si>
  <si>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</si>
  <si>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</si>
  <si>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</si>
  <si>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</si>
  <si>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</si>
  <si>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</si>
  <si>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</si>
  <si>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</si>
  <si>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</si>
  <si>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</si>
  <si>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</si>
  <si>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</si>
  <si>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</si>
  <si>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</si>
  <si>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</si>
  <si>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</si>
  <si>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</si>
  <si>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</si>
  <si>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</si>
  <si>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</si>
  <si>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</si>
  <si>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</si>
  <si>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</si>
  <si>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</si>
  <si>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</si>
  <si>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</si>
  <si>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</si>
  <si>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</si>
  <si>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</si>
  <si>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</si>
  <si>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</si>
  <si>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</si>
  <si>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</si>
  <si>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</si>
  <si>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</si>
  <si>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</si>
  <si>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</si>
  <si>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</si>
  <si>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</si>
  <si>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</si>
  <si>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</si>
  <si>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</si>
  <si>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</si>
  <si>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</si>
  <si>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</si>
  <si>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</si>
  <si>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</si>
  <si>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</si>
  <si>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</si>
  <si>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</si>
  <si>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</si>
  <si>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</si>
  <si>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</si>
  <si>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</si>
  <si>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</si>
  <si>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</si>
  <si>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</si>
  <si>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</si>
  <si>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</si>
  <si>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</si>
  <si>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</si>
  <si>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</si>
  <si>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</si>
  <si>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</si>
  <si>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</si>
  <si>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</si>
  <si>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</si>
  <si>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</si>
  <si>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</si>
  <si>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</si>
  <si>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</si>
  <si>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</si>
  <si>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</si>
  <si>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</si>
  <si>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</si>
  <si>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</si>
  <si>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</si>
  <si>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</si>
  <si>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</si>
  <si>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</si>
  <si>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</si>
  <si>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</si>
  <si>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</si>
  <si>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</si>
  <si>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</si>
  <si>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</si>
  <si>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</si>
  <si>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</si>
  <si>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</si>
  <si>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</si>
  <si>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</si>
  <si>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</si>
  <si>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</si>
  <si>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</si>
  <si>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</si>
  <si>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</si>
  <si>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</si>
  <si>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</si>
  <si>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</si>
  <si>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</si>
  <si>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</si>
  <si>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</si>
  <si>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</si>
  <si>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</si>
  <si>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</si>
  <si>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</si>
  <si>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</si>
  <si>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</si>
  <si>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</si>
  <si>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</si>
  <si>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</si>
  <si>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</si>
  <si>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</si>
  <si>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</si>
  <si>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</si>
  <si>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</si>
  <si>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</si>
  <si>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</si>
  <si>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</si>
  <si>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</si>
  <si>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</si>
  <si>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</si>
  <si>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</si>
  <si>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</si>
  <si>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</si>
  <si>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</si>
  <si>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</si>
  <si>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</si>
  <si>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</si>
  <si>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</si>
  <si>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</si>
  <si>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</si>
  <si>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</si>
  <si>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</si>
  <si>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</si>
  <si>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</si>
  <si>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</si>
  <si>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</si>
  <si>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</si>
  <si>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</si>
  <si>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</si>
  <si>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</si>
  <si>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</si>
  <si>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</si>
  <si>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</si>
  <si>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</si>
  <si>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</si>
  <si>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</si>
  <si>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</si>
  <si>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</si>
  <si>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</si>
  <si>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</si>
  <si>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</si>
  <si>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</si>
  <si>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</si>
  <si>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</si>
  <si>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</si>
  <si>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</si>
  <si>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</si>
  <si>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</si>
  <si>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</si>
  <si>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</si>
  <si>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</si>
  <si>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</si>
  <si>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</si>
  <si>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</si>
  <si>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</si>
  <si>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</si>
  <si>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</si>
  <si>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</si>
  <si>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</si>
  <si>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</si>
  <si>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</si>
  <si>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</si>
  <si>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</si>
  <si>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</si>
  <si>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</si>
  <si>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</si>
  <si>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</si>
  <si>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</si>
  <si>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</si>
  <si>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</si>
  <si>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</si>
  <si>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</si>
  <si>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</si>
  <si>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</si>
  <si>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</si>
  <si>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</si>
  <si>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</si>
  <si>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</si>
  <si>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</si>
  <si>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</si>
  <si>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</si>
  <si>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</si>
  <si>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</si>
  <si>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</si>
  <si>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</si>
  <si>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</si>
  <si>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</si>
  <si>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</si>
  <si>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</si>
  <si>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</si>
  <si>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</si>
  <si>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</si>
  <si>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</si>
  <si>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</si>
  <si>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</si>
  <si>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</si>
  <si>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</si>
  <si>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</si>
  <si>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</si>
  <si>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</si>
  <si>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</si>
  <si>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</si>
  <si>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</si>
  <si>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</si>
  <si>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</si>
  <si>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</si>
  <si>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</si>
  <si>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</si>
  <si>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</si>
  <si>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</si>
  <si>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</si>
  <si>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</si>
  <si>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</si>
  <si>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</si>
  <si>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</si>
  <si>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</si>
  <si>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</si>
  <si>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</si>
  <si>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</si>
  <si>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</si>
  <si>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</si>
  <si>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</si>
  <si>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</si>
  <si>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</si>
  <si>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</si>
  <si>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</si>
  <si>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</si>
  <si>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</si>
  <si>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</si>
  <si>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</si>
  <si>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</si>
  <si>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</si>
  <si>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</si>
  <si>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</si>
  <si>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</si>
  <si>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</si>
  <si>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</si>
  <si>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</si>
  <si>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</si>
  <si>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</si>
  <si>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</si>
  <si>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</si>
  <si>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</si>
  <si>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</si>
  <si>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</si>
  <si>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</si>
  <si>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</si>
  <si>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</si>
  <si>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</si>
  <si>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</si>
  <si>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</si>
  <si>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</si>
  <si>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</si>
  <si>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</si>
  <si>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</si>
  <si>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</si>
  <si>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</si>
  <si>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</si>
  <si>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</si>
  <si>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</si>
  <si>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</si>
  <si>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</si>
  <si>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</si>
  <si>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</si>
  <si>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</si>
  <si>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</si>
  <si>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</si>
  <si>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</si>
  <si>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</si>
  <si>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</si>
  <si>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</si>
  <si>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</si>
  <si>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</si>
  <si>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</si>
  <si>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</si>
  <si>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</si>
  <si>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</si>
  <si>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</si>
  <si>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</si>
  <si>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</si>
  <si>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</si>
  <si>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</si>
  <si>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</si>
  <si>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</si>
  <si>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</si>
  <si>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c784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</si>
  <si>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</si>
  <si>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</si>
  <si>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</si>
  <si>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</si>
  <si>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</si>
  <si>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</si>
  <si>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</si>
  <si>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</si>
  <si>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</si>
  <si>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</si>
  <si>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</si>
  <si>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</si>
  <si>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</si>
  <si>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</si>
  <si>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</si>
  <si>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</si>
  <si>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</si>
  <si>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</si>
  <si>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</si>
  <si>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</si>
  <si>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</si>
  <si>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</si>
  <si>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</si>
  <si>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</si>
  <si>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</si>
  <si>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</si>
  <si>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</si>
  <si>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</si>
  <si>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</si>
  <si>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</si>
  <si>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</si>
  <si>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</si>
  <si>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</si>
  <si>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</si>
  <si>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</si>
  <si>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</si>
  <si>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</si>
  <si>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</si>
  <si>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</si>
  <si>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</si>
  <si>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</si>
  <si>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- предоставени трансфери (+/-)</t>
  </si>
  <si>
    <t>b1313</t>
  </si>
  <si>
    <t>Ирина Азманова</t>
  </si>
  <si>
    <t>Диана Димитрова</t>
  </si>
  <si>
    <t>Атанас Атанасов</t>
  </si>
  <si>
    <t>09.11.2018 г.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</si>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</sst>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7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2" t="str">
        <f>+OTCHET!B9</f>
        <v>Твърдица</v>
      </c>
      <c r="C2" s="1703"/>
      <c r="D2" s="1704"/>
      <c r="E2" s="1020"/>
      <c r="F2" s="1021">
        <f>+OTCHET!H9</f>
        <v>0</v>
      </c>
      <c r="G2" s="1022" t="str">
        <f>+OTCHET!F12</f>
        <v>7004</v>
      </c>
      <c r="H2" s="1023"/>
      <c r="I2" s="1705">
        <f>+OTCHET!H609</f>
        <v>0</v>
      </c>
      <c r="J2" s="1706"/>
      <c r="K2" s="1014"/>
      <c r="L2" s="1707">
        <f>OTCHET!H607</f>
        <v>0</v>
      </c>
      <c r="M2" s="1708"/>
      <c r="N2" s="1709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10">
        <f>+OTCHET!I9</f>
        <v>0</v>
      </c>
      <c r="U2" s="1711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12" t="s">
        <v>1006</v>
      </c>
      <c r="T4" s="1712"/>
      <c r="U4" s="1712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43404</v>
      </c>
      <c r="M6" s="1020"/>
      <c r="N6" s="1045" t="s">
        <v>1008</v>
      </c>
      <c r="O6" s="1009"/>
      <c r="P6" s="1046">
        <f>OTCHET!F9</f>
        <v>43404</v>
      </c>
      <c r="Q6" s="1045" t="s">
        <v>1008</v>
      </c>
      <c r="R6" s="1047"/>
      <c r="S6" s="1713">
        <f>+Q4</f>
        <v>2018</v>
      </c>
      <c r="T6" s="1713"/>
      <c r="U6" s="1713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14" t="s">
        <v>985</v>
      </c>
      <c r="T8" s="1715"/>
      <c r="U8" s="1716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43404</v>
      </c>
      <c r="H9" s="1020"/>
      <c r="I9" s="1070">
        <f>+L4</f>
        <v>2018</v>
      </c>
      <c r="J9" s="1071">
        <f>+L6</f>
        <v>43404</v>
      </c>
      <c r="K9" s="1072"/>
      <c r="L9" s="1073">
        <f>+L6</f>
        <v>43404</v>
      </c>
      <c r="M9" s="1072"/>
      <c r="N9" s="1074">
        <f>+L6</f>
        <v>43404</v>
      </c>
      <c r="O9" s="1075"/>
      <c r="P9" s="1076">
        <f>+L4</f>
        <v>2018</v>
      </c>
      <c r="Q9" s="1074">
        <f>+L6</f>
        <v>43404</v>
      </c>
      <c r="R9" s="1047"/>
      <c r="S9" s="1717" t="s">
        <v>986</v>
      </c>
      <c r="T9" s="1718"/>
      <c r="U9" s="1719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0" t="s">
        <v>1023</v>
      </c>
      <c r="T13" s="1721"/>
      <c r="U13" s="1722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3" t="s">
        <v>2066</v>
      </c>
      <c r="T14" s="1724"/>
      <c r="U14" s="1725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2064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6" t="s">
        <v>2065</v>
      </c>
      <c r="T15" s="1727"/>
      <c r="U15" s="1728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3" t="s">
        <v>1026</v>
      </c>
      <c r="T16" s="1724"/>
      <c r="U16" s="1725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3" t="s">
        <v>1028</v>
      </c>
      <c r="T17" s="1724"/>
      <c r="U17" s="1725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3" t="s">
        <v>1030</v>
      </c>
      <c r="T18" s="1724"/>
      <c r="U18" s="1725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3" t="s">
        <v>1032</v>
      </c>
      <c r="T19" s="1724"/>
      <c r="U19" s="1725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11</v>
      </c>
      <c r="K20" s="1096"/>
      <c r="L20" s="1115">
        <f t="shared" si="4"/>
        <v>0</v>
      </c>
      <c r="M20" s="1096"/>
      <c r="N20" s="1116">
        <f t="shared" si="5"/>
        <v>11</v>
      </c>
      <c r="O20" s="1098"/>
      <c r="P20" s="1114">
        <f>+ROUND(+SUM(OTCHET!E82:E90),0)</f>
        <v>0</v>
      </c>
      <c r="Q20" s="1115">
        <f>+ROUND(+SUM(OTCHET!L82:L90),0)</f>
        <v>11</v>
      </c>
      <c r="R20" s="1047"/>
      <c r="S20" s="1723" t="s">
        <v>1034</v>
      </c>
      <c r="T20" s="1724"/>
      <c r="U20" s="1725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3" t="s">
        <v>1036</v>
      </c>
      <c r="T21" s="1724"/>
      <c r="U21" s="1725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29" t="s">
        <v>2067</v>
      </c>
      <c r="T22" s="1730"/>
      <c r="U22" s="1731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11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11</v>
      </c>
      <c r="O23" s="1098"/>
      <c r="P23" s="1126">
        <f>+ROUND(+SUM(P13,P14,P16,P17,P18,P19,P20,P21,P22),0)</f>
        <v>0</v>
      </c>
      <c r="Q23" s="1126">
        <f>+ROUND(+SUM(Q13,Q14,Q16,Q17,Q18,Q19,Q20,Q21,Q22),0)</f>
        <v>11</v>
      </c>
      <c r="R23" s="1047"/>
      <c r="S23" s="1732" t="s">
        <v>1039</v>
      </c>
      <c r="T23" s="1733"/>
      <c r="U23" s="1734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0" t="s">
        <v>1042</v>
      </c>
      <c r="T25" s="1721"/>
      <c r="U25" s="1722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3" t="s">
        <v>1044</v>
      </c>
      <c r="T26" s="1724"/>
      <c r="U26" s="1725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29" t="s">
        <v>1046</v>
      </c>
      <c r="T27" s="1730"/>
      <c r="U27" s="1731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2" t="s">
        <v>1048</v>
      </c>
      <c r="T28" s="1733"/>
      <c r="U28" s="1734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2" t="s">
        <v>1055</v>
      </c>
      <c r="T35" s="1733"/>
      <c r="U35" s="1734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5" t="s">
        <v>1057</v>
      </c>
      <c r="T36" s="1736"/>
      <c r="U36" s="1737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38" t="s">
        <v>1059</v>
      </c>
      <c r="T37" s="1739"/>
      <c r="U37" s="1740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1" t="s">
        <v>1061</v>
      </c>
      <c r="T38" s="1742"/>
      <c r="U38" s="1743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2" t="s">
        <v>1063</v>
      </c>
      <c r="T40" s="1733"/>
      <c r="U40" s="1734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0" t="s">
        <v>1066</v>
      </c>
      <c r="T42" s="1721"/>
      <c r="U42" s="1722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3" t="s">
        <v>1068</v>
      </c>
      <c r="T43" s="1724"/>
      <c r="U43" s="1725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3" t="s">
        <v>1070</v>
      </c>
      <c r="T44" s="1724"/>
      <c r="U44" s="1725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29" t="s">
        <v>1072</v>
      </c>
      <c r="T45" s="1730"/>
      <c r="U45" s="1731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2" t="s">
        <v>1074</v>
      </c>
      <c r="T46" s="1733"/>
      <c r="U46" s="1734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11</v>
      </c>
      <c r="K48" s="1096"/>
      <c r="L48" s="1201">
        <f>+ROUND(L23+L28+L35+L40+L46,0)</f>
        <v>0</v>
      </c>
      <c r="M48" s="1096"/>
      <c r="N48" s="1202">
        <f>+ROUND(N23+N28+N35+N40+N46,0)</f>
        <v>11</v>
      </c>
      <c r="O48" s="1203"/>
      <c r="P48" s="1200">
        <f>+ROUND(P23+P28+P35+P40+P46,0)</f>
        <v>0</v>
      </c>
      <c r="Q48" s="1201">
        <f>+ROUND(Q23+Q28+Q35+Q40+Q46,0)</f>
        <v>11</v>
      </c>
      <c r="R48" s="1047"/>
      <c r="S48" s="1744" t="s">
        <v>1076</v>
      </c>
      <c r="T48" s="1745"/>
      <c r="U48" s="1746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853527</v>
      </c>
      <c r="K51" s="1096"/>
      <c r="L51" s="1103">
        <f>+IF($P$2=33,$Q51,0)</f>
        <v>0</v>
      </c>
      <c r="M51" s="1096"/>
      <c r="N51" s="1133">
        <f>+ROUND(+G51+J51+L51,0)</f>
        <v>853527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853527</v>
      </c>
      <c r="R51" s="1047"/>
      <c r="S51" s="1720" t="s">
        <v>1080</v>
      </c>
      <c r="T51" s="1721"/>
      <c r="U51" s="1722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23" t="s">
        <v>1082</v>
      </c>
      <c r="T52" s="1724"/>
      <c r="U52" s="1725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3" t="s">
        <v>1084</v>
      </c>
      <c r="T53" s="1724"/>
      <c r="U53" s="1725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482496</v>
      </c>
      <c r="K54" s="1096"/>
      <c r="L54" s="1121">
        <f>+IF($P$2=33,$Q54,0)</f>
        <v>0</v>
      </c>
      <c r="M54" s="1096"/>
      <c r="N54" s="1122">
        <f>+ROUND(+G54+J54+L54,0)</f>
        <v>482496</v>
      </c>
      <c r="O54" s="1098"/>
      <c r="P54" s="1120">
        <f>+ROUND(OTCHET!E188+OTCHET!E191,0)</f>
        <v>0</v>
      </c>
      <c r="Q54" s="1121">
        <f>+ROUND(OTCHET!L188+OTCHET!L191,0)</f>
        <v>482496</v>
      </c>
      <c r="R54" s="1047"/>
      <c r="S54" s="1723" t="s">
        <v>1086</v>
      </c>
      <c r="T54" s="1724"/>
      <c r="U54" s="1725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97024</v>
      </c>
      <c r="K55" s="1096"/>
      <c r="L55" s="1121">
        <f>+IF($P$2=33,$Q55,0)</f>
        <v>0</v>
      </c>
      <c r="M55" s="1096"/>
      <c r="N55" s="1122">
        <f>+ROUND(+G55+J55+L55,0)</f>
        <v>97024</v>
      </c>
      <c r="O55" s="1098"/>
      <c r="P55" s="1120">
        <f>+ROUND(OTCHET!E197+OTCHET!E205,0)</f>
        <v>0</v>
      </c>
      <c r="Q55" s="1121">
        <f>+ROUND(OTCHET!L197+OTCHET!L205,0)</f>
        <v>97024</v>
      </c>
      <c r="R55" s="1047"/>
      <c r="S55" s="1729" t="s">
        <v>1088</v>
      </c>
      <c r="T55" s="1730"/>
      <c r="U55" s="1731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1433047</v>
      </c>
      <c r="K56" s="1096"/>
      <c r="L56" s="1209">
        <f>+ROUND(+SUM(L51:L55),0)</f>
        <v>0</v>
      </c>
      <c r="M56" s="1096"/>
      <c r="N56" s="1210">
        <f>+ROUND(+SUM(N51:N55),0)</f>
        <v>1433047</v>
      </c>
      <c r="O56" s="1098"/>
      <c r="P56" s="1208">
        <f>+ROUND(+SUM(P51:P55),0)</f>
        <v>0</v>
      </c>
      <c r="Q56" s="1209">
        <f>+ROUND(+SUM(Q51:Q55),0)</f>
        <v>1433047</v>
      </c>
      <c r="R56" s="1047"/>
      <c r="S56" s="1732" t="s">
        <v>1090</v>
      </c>
      <c r="T56" s="1733"/>
      <c r="U56" s="1734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0" t="s">
        <v>1093</v>
      </c>
      <c r="T58" s="1721"/>
      <c r="U58" s="1722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3" t="s">
        <v>1095</v>
      </c>
      <c r="T59" s="1724"/>
      <c r="U59" s="1725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3" t="s">
        <v>1097</v>
      </c>
      <c r="T60" s="1724"/>
      <c r="U60" s="1725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29" t="s">
        <v>1099</v>
      </c>
      <c r="T61" s="1730"/>
      <c r="U61" s="1731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2" t="s">
        <v>1103</v>
      </c>
      <c r="T63" s="1733"/>
      <c r="U63" s="1734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0" t="s">
        <v>1106</v>
      </c>
      <c r="T65" s="1721"/>
      <c r="U65" s="1722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3" t="s">
        <v>1108</v>
      </c>
      <c r="T66" s="1724"/>
      <c r="U66" s="1725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2" t="s">
        <v>1110</v>
      </c>
      <c r="T67" s="1733"/>
      <c r="U67" s="1734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36213</v>
      </c>
      <c r="K69" s="1096"/>
      <c r="L69" s="1103">
        <f>+IF($P$2=33,$Q69,0)</f>
        <v>0</v>
      </c>
      <c r="M69" s="1096"/>
      <c r="N69" s="1133">
        <f>+ROUND(+G69+J69+L69,0)</f>
        <v>36213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36213</v>
      </c>
      <c r="R69" s="1047"/>
      <c r="S69" s="1720" t="s">
        <v>1113</v>
      </c>
      <c r="T69" s="1721"/>
      <c r="U69" s="1722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3" t="s">
        <v>1115</v>
      </c>
      <c r="T70" s="1724"/>
      <c r="U70" s="1725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36213</v>
      </c>
      <c r="K71" s="1096"/>
      <c r="L71" s="1209">
        <f>+ROUND(+SUM(L69:L70),0)</f>
        <v>0</v>
      </c>
      <c r="M71" s="1096"/>
      <c r="N71" s="1210">
        <f>+ROUND(+SUM(N69:N70),0)</f>
        <v>36213</v>
      </c>
      <c r="O71" s="1098"/>
      <c r="P71" s="1208">
        <f>+ROUND(+SUM(P69:P70),0)</f>
        <v>0</v>
      </c>
      <c r="Q71" s="1209">
        <f>+ROUND(+SUM(Q69:Q70),0)</f>
        <v>36213</v>
      </c>
      <c r="R71" s="1047"/>
      <c r="S71" s="1732" t="s">
        <v>1117</v>
      </c>
      <c r="T71" s="1733"/>
      <c r="U71" s="1734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0" t="s">
        <v>1120</v>
      </c>
      <c r="T73" s="1721"/>
      <c r="U73" s="1722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3" t="s">
        <v>1122</v>
      </c>
      <c r="T74" s="1724"/>
      <c r="U74" s="1725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2" t="s">
        <v>1124</v>
      </c>
      <c r="T75" s="1733"/>
      <c r="U75" s="1734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1469260</v>
      </c>
      <c r="K77" s="1096"/>
      <c r="L77" s="1234">
        <f>+ROUND(L56+L63+L67+L71+L75,0)</f>
        <v>0</v>
      </c>
      <c r="M77" s="1096"/>
      <c r="N77" s="1235">
        <f>+ROUND(N56+N63+N67+N71+N75,0)</f>
        <v>1469260</v>
      </c>
      <c r="O77" s="1098"/>
      <c r="P77" s="1232">
        <f>+ROUND(P56+P63+P67+P71+P75,0)</f>
        <v>0</v>
      </c>
      <c r="Q77" s="1233">
        <f>+ROUND(Q56+Q63+Q67+Q71+Q75,0)</f>
        <v>1469260</v>
      </c>
      <c r="R77" s="1047"/>
      <c r="S77" s="1747" t="s">
        <v>1126</v>
      </c>
      <c r="T77" s="1748"/>
      <c r="U77" s="1749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1410645</v>
      </c>
      <c r="K79" s="1096"/>
      <c r="L79" s="1109">
        <f>+IF($P$2=33,$Q79,0)</f>
        <v>0</v>
      </c>
      <c r="M79" s="1096"/>
      <c r="N79" s="1110">
        <f>+ROUND(+G79+J79+L79,0)</f>
        <v>1410645</v>
      </c>
      <c r="O79" s="1098"/>
      <c r="P79" s="1108">
        <f>+ROUND(OTCHET!E421,0)</f>
        <v>0</v>
      </c>
      <c r="Q79" s="1109">
        <f>+ROUND(OTCHET!L421,0)</f>
        <v>1410645</v>
      </c>
      <c r="R79" s="1047"/>
      <c r="S79" s="1720" t="s">
        <v>1129</v>
      </c>
      <c r="T79" s="1721"/>
      <c r="U79" s="1722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284556</v>
      </c>
      <c r="K80" s="1096"/>
      <c r="L80" s="1121">
        <f>+IF($P$2=33,$Q80,0)</f>
        <v>0</v>
      </c>
      <c r="M80" s="1096"/>
      <c r="N80" s="1122">
        <f>+ROUND(+G80+J80+L80,0)</f>
        <v>284556</v>
      </c>
      <c r="O80" s="1098"/>
      <c r="P80" s="1120">
        <f>+ROUND(OTCHET!E431,0)</f>
        <v>0</v>
      </c>
      <c r="Q80" s="1121">
        <f>+ROUND(OTCHET!L431,0)</f>
        <v>284556</v>
      </c>
      <c r="R80" s="1047"/>
      <c r="S80" s="1723" t="s">
        <v>1131</v>
      </c>
      <c r="T80" s="1724"/>
      <c r="U80" s="1725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1695201</v>
      </c>
      <c r="K81" s="1096"/>
      <c r="L81" s="1243">
        <f>+ROUND(L79+L80,0)</f>
        <v>0</v>
      </c>
      <c r="M81" s="1096"/>
      <c r="N81" s="1244">
        <f>+ROUND(N79+N80,0)</f>
        <v>1695201</v>
      </c>
      <c r="O81" s="1098"/>
      <c r="P81" s="1242">
        <f>+ROUND(P79+P80,0)</f>
        <v>0</v>
      </c>
      <c r="Q81" s="1243">
        <f>+ROUND(Q79+Q80,0)</f>
        <v>1695201</v>
      </c>
      <c r="R81" s="1047"/>
      <c r="S81" s="1750" t="s">
        <v>1133</v>
      </c>
      <c r="T81" s="1751"/>
      <c r="U81" s="1752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3">
        <f>+IF(+SUM(F82:N82)=0,0,"Контрола: дефицит/излишък = финансиране с обратен знак (Г. + Д. = 0)")</f>
        <v>0</v>
      </c>
      <c r="C82" s="1754"/>
      <c r="D82" s="1755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225952</v>
      </c>
      <c r="K83" s="1096"/>
      <c r="L83" s="1256">
        <f>+ROUND(L48,0)-ROUND(L77,0)+ROUND(L81,0)</f>
        <v>0</v>
      </c>
      <c r="M83" s="1096"/>
      <c r="N83" s="1257">
        <f>+ROUND(N48,0)-ROUND(N77,0)+ROUND(N81,0)</f>
        <v>225952</v>
      </c>
      <c r="O83" s="1258"/>
      <c r="P83" s="1255">
        <f>+ROUND(P48,0)-ROUND(P77,0)+ROUND(P81,0)</f>
        <v>0</v>
      </c>
      <c r="Q83" s="1256">
        <f>+ROUND(Q48,0)-ROUND(Q77,0)+ROUND(Q81,0)</f>
        <v>225952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-225952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-225952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-225952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0" t="s">
        <v>1139</v>
      </c>
      <c r="T87" s="1721"/>
      <c r="U87" s="1722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3" t="s">
        <v>1141</v>
      </c>
      <c r="T88" s="1724"/>
      <c r="U88" s="1725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2" t="s">
        <v>1143</v>
      </c>
      <c r="T89" s="1733"/>
      <c r="U89" s="1734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0" t="s">
        <v>1146</v>
      </c>
      <c r="T91" s="1721"/>
      <c r="U91" s="1722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3" t="s">
        <v>1148</v>
      </c>
      <c r="T92" s="1724"/>
      <c r="U92" s="1725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3" t="s">
        <v>1150</v>
      </c>
      <c r="T93" s="1724"/>
      <c r="U93" s="1725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29" t="s">
        <v>1152</v>
      </c>
      <c r="T94" s="1730"/>
      <c r="U94" s="1731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2" t="s">
        <v>1154</v>
      </c>
      <c r="T95" s="1733"/>
      <c r="U95" s="1734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0" t="s">
        <v>1157</v>
      </c>
      <c r="T97" s="1721"/>
      <c r="U97" s="1722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3" t="s">
        <v>1159</v>
      </c>
      <c r="T98" s="1724"/>
      <c r="U98" s="1725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2" t="s">
        <v>1161</v>
      </c>
      <c r="T99" s="1733"/>
      <c r="U99" s="1734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4" t="s">
        <v>1163</v>
      </c>
      <c r="T101" s="1745"/>
      <c r="U101" s="1746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0" t="s">
        <v>1167</v>
      </c>
      <c r="T104" s="1721"/>
      <c r="U104" s="1722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3" t="s">
        <v>1169</v>
      </c>
      <c r="T105" s="1724"/>
      <c r="U105" s="1725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2" t="s">
        <v>1171</v>
      </c>
      <c r="T106" s="1733"/>
      <c r="U106" s="1734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6" t="s">
        <v>1174</v>
      </c>
      <c r="T108" s="1757"/>
      <c r="U108" s="1758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59" t="s">
        <v>1176</v>
      </c>
      <c r="T109" s="1760"/>
      <c r="U109" s="1761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2" t="s">
        <v>1178</v>
      </c>
      <c r="T110" s="1733"/>
      <c r="U110" s="1734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0" t="s">
        <v>1181</v>
      </c>
      <c r="T112" s="1721"/>
      <c r="U112" s="1722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3" t="s">
        <v>1183</v>
      </c>
      <c r="T113" s="1724"/>
      <c r="U113" s="1725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2" t="s">
        <v>1185</v>
      </c>
      <c r="T114" s="1733"/>
      <c r="U114" s="1734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0" t="s">
        <v>1188</v>
      </c>
      <c r="T116" s="1721"/>
      <c r="U116" s="1722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3" t="s">
        <v>1190</v>
      </c>
      <c r="T117" s="1724"/>
      <c r="U117" s="1725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2" t="s">
        <v>1192</v>
      </c>
      <c r="T118" s="1733"/>
      <c r="U118" s="1734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7" t="s">
        <v>1194</v>
      </c>
      <c r="T120" s="1748"/>
      <c r="U120" s="1749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0" t="s">
        <v>1197</v>
      </c>
      <c r="T122" s="1721"/>
      <c r="U122" s="1722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6570</v>
      </c>
      <c r="K123" s="1096"/>
      <c r="L123" s="1121">
        <f>+IF($P$2=33,$Q123,0)</f>
        <v>0</v>
      </c>
      <c r="M123" s="1096"/>
      <c r="N123" s="1122">
        <f>+ROUND(+G123+J123+L123,0)</f>
        <v>6570</v>
      </c>
      <c r="O123" s="1098"/>
      <c r="P123" s="1120">
        <f>+ROUND(OTCHET!E526,0)</f>
        <v>0</v>
      </c>
      <c r="Q123" s="1121">
        <f>+ROUND(OTCHET!L526,0)</f>
        <v>6570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3" t="s">
        <v>1201</v>
      </c>
      <c r="T124" s="1724"/>
      <c r="U124" s="1725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2068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2069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1" t="s">
        <v>1203</v>
      </c>
      <c r="T126" s="1772"/>
      <c r="U126" s="1773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6570</v>
      </c>
      <c r="K127" s="1096"/>
      <c r="L127" s="1243">
        <f>+ROUND(+SUM(L122:L126),0)</f>
        <v>0</v>
      </c>
      <c r="M127" s="1096"/>
      <c r="N127" s="1244">
        <f>+ROUND(+SUM(N122:N126),0)</f>
        <v>6570</v>
      </c>
      <c r="O127" s="1098"/>
      <c r="P127" s="1242">
        <f>+ROUND(+SUM(P122:P126),0)</f>
        <v>0</v>
      </c>
      <c r="Q127" s="1243">
        <f>+ROUND(+SUM(Q122:Q126),0)</f>
        <v>6570</v>
      </c>
      <c r="R127" s="1047"/>
      <c r="S127" s="1750" t="s">
        <v>1205</v>
      </c>
      <c r="T127" s="1751"/>
      <c r="U127" s="1752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153235</v>
      </c>
      <c r="K129" s="1096"/>
      <c r="L129" s="1109">
        <f>+IF($P$2=33,$Q129,0)</f>
        <v>0</v>
      </c>
      <c r="M129" s="1096"/>
      <c r="N129" s="1110">
        <f>+ROUND(+G129+J129+L129,0)</f>
        <v>153235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153235</v>
      </c>
      <c r="R129" s="1047"/>
      <c r="S129" s="1720" t="s">
        <v>1208</v>
      </c>
      <c r="T129" s="1721"/>
      <c r="U129" s="1722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3" t="s">
        <v>1210</v>
      </c>
      <c r="T130" s="1724"/>
      <c r="U130" s="1725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385757</v>
      </c>
      <c r="K131" s="1096"/>
      <c r="L131" s="1121">
        <f>+IF($P$2=33,$Q131,0)</f>
        <v>0</v>
      </c>
      <c r="M131" s="1096"/>
      <c r="N131" s="1122">
        <f>+ROUND(+G131+J131+L131,0)</f>
        <v>385757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385757</v>
      </c>
      <c r="R131" s="1047"/>
      <c r="S131" s="1762" t="s">
        <v>1212</v>
      </c>
      <c r="T131" s="1763"/>
      <c r="U131" s="1764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232522</v>
      </c>
      <c r="K132" s="1096"/>
      <c r="L132" s="1296">
        <f>+ROUND(+L131-L129-L130,0)</f>
        <v>0</v>
      </c>
      <c r="M132" s="1096"/>
      <c r="N132" s="1297">
        <f>+ROUND(+N131-N129-N130,0)</f>
        <v>232522</v>
      </c>
      <c r="O132" s="1098"/>
      <c r="P132" s="1295">
        <f>+ROUND(+P131-P129-P130,0)</f>
        <v>0</v>
      </c>
      <c r="Q132" s="1296">
        <f>+ROUND(+Q131-Q129-Q130,0)</f>
        <v>232522</v>
      </c>
      <c r="R132" s="1047"/>
      <c r="S132" s="1765" t="s">
        <v>1214</v>
      </c>
      <c r="T132" s="1766"/>
      <c r="U132" s="1767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68">
        <f>+IF(+SUM(F133:N133)=0,0,"Контрола: дефицит/излишък = финансиране с обратен знак (Г. + Д. = 0)")</f>
        <v>0</v>
      </c>
      <c r="C133" s="1768"/>
      <c r="D133" s="1768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 t="str">
        <f>+OTCHET!B607</f>
        <v>09.11.2018 г.</v>
      </c>
      <c r="D134" s="1248" t="s">
        <v>1216</v>
      </c>
      <c r="E134" s="1020"/>
      <c r="F134" s="1769"/>
      <c r="G134" s="1769"/>
      <c r="H134" s="1020"/>
      <c r="I134" s="1305" t="s">
        <v>1217</v>
      </c>
      <c r="J134" s="1306"/>
      <c r="K134" s="1020"/>
      <c r="L134" s="1769"/>
      <c r="M134" s="1769"/>
      <c r="N134" s="1769"/>
      <c r="O134" s="1300"/>
      <c r="P134" s="1770"/>
      <c r="Q134" s="1770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6" sqref="B16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Твърдица</v>
      </c>
      <c r="C11" s="706"/>
      <c r="D11" s="706"/>
      <c r="E11" s="707" t="s">
        <v>980</v>
      </c>
      <c r="F11" s="708">
        <f>OTCHET!F9</f>
        <v>43404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4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Твърдица</v>
      </c>
      <c r="C13" s="713"/>
      <c r="D13" s="713"/>
      <c r="E13" s="716" t="str">
        <f>+OTCHET!E12</f>
        <v>код по ЕБК:</v>
      </c>
      <c r="F13" s="233" t="str">
        <f>+OTCHET!F12</f>
        <v>7004</v>
      </c>
      <c r="G13" s="690"/>
      <c r="H13" s="236"/>
      <c r="I13" s="177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6" t="s">
        <v>2043</v>
      </c>
      <c r="F17" s="1778" t="s">
        <v>2044</v>
      </c>
      <c r="G17" s="730" t="s">
        <v>1268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7"/>
      <c r="F18" s="1779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11</v>
      </c>
      <c r="G22" s="765">
        <f>+G23+G25+G36+G37</f>
        <v>0</v>
      </c>
      <c r="H22" s="766">
        <f>+H23+H25+H36+H37</f>
        <v>11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11</v>
      </c>
      <c r="G25" s="784">
        <f>+G26+G30+G31+G32+G33</f>
        <v>0</v>
      </c>
      <c r="H25" s="785">
        <f>+H26+H30+H31+H32+H33</f>
        <v>11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11</v>
      </c>
      <c r="G26" s="789">
        <f>OTCHET!I75</f>
        <v>0</v>
      </c>
      <c r="H26" s="790">
        <f>OTCHET!J75</f>
        <v>11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0</v>
      </c>
      <c r="F38" s="848">
        <f>F39+F43+F44+F46+SUM(F48:F52)+F55</f>
        <v>1469260</v>
      </c>
      <c r="G38" s="849">
        <f>G39+G43+G44+G46+SUM(G48:G52)+G55</f>
        <v>241827</v>
      </c>
      <c r="H38" s="850">
        <f>H39+H43+H44+H46+SUM(H48:H52)+H55</f>
        <v>1227433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2048</v>
      </c>
      <c r="C39" s="942"/>
      <c r="D39" s="1674"/>
      <c r="E39" s="811">
        <f>SUM(E40:E42)</f>
        <v>0</v>
      </c>
      <c r="F39" s="811">
        <f>SUM(F40:F42)</f>
        <v>579520</v>
      </c>
      <c r="G39" s="812">
        <f>SUM(G40:G42)</f>
        <v>175420</v>
      </c>
      <c r="H39" s="813">
        <f>SUM(H40:H42)</f>
        <v>404100</v>
      </c>
      <c r="I39" s="1413">
        <f>SUM(I40:I42)</f>
        <v>0</v>
      </c>
      <c r="J39" s="856"/>
      <c r="K39" s="814" t="s">
        <v>2049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2050</v>
      </c>
      <c r="C40" s="872" t="s">
        <v>852</v>
      </c>
      <c r="D40" s="873"/>
      <c r="E40" s="874">
        <f>OTCHET!E188</f>
        <v>0</v>
      </c>
      <c r="F40" s="874">
        <f aca="true" t="shared" si="1" ref="F40:F55">+G40+H40+I40</f>
        <v>153699</v>
      </c>
      <c r="G40" s="875">
        <f>OTCHET!I188</f>
        <v>136569</v>
      </c>
      <c r="H40" s="876">
        <f>OTCHET!J188</f>
        <v>17130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2051</v>
      </c>
      <c r="C41" s="1679" t="s">
        <v>853</v>
      </c>
      <c r="D41" s="1678"/>
      <c r="E41" s="1680">
        <f>OTCHET!E191</f>
        <v>0</v>
      </c>
      <c r="F41" s="1680">
        <f t="shared" si="1"/>
        <v>328797</v>
      </c>
      <c r="G41" s="1681">
        <f>OTCHET!I191</f>
        <v>3228</v>
      </c>
      <c r="H41" s="1682">
        <f>OTCHET!J191</f>
        <v>325569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2052</v>
      </c>
      <c r="C42" s="1684" t="s">
        <v>66</v>
      </c>
      <c r="D42" s="1683"/>
      <c r="E42" s="1685">
        <f>+OTCHET!E197+OTCHET!E205</f>
        <v>0</v>
      </c>
      <c r="F42" s="1685">
        <f t="shared" si="1"/>
        <v>97024</v>
      </c>
      <c r="G42" s="1686">
        <f>+OTCHET!I197+OTCHET!I205</f>
        <v>35623</v>
      </c>
      <c r="H42" s="1687">
        <f>+OTCHET!J197+OTCHET!J205</f>
        <v>61401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2053</v>
      </c>
      <c r="C43" s="858" t="s">
        <v>735</v>
      </c>
      <c r="D43" s="857"/>
      <c r="E43" s="816">
        <f>+OTCHET!E206+OTCHET!E224+OTCHET!E273</f>
        <v>0</v>
      </c>
      <c r="F43" s="816">
        <f t="shared" si="1"/>
        <v>853527</v>
      </c>
      <c r="G43" s="817">
        <f>+OTCHET!I206+OTCHET!I224+OTCHET!I273</f>
        <v>30194</v>
      </c>
      <c r="H43" s="818">
        <f>+OTCHET!J206+OTCHET!J224+OTCHET!J273</f>
        <v>823333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2054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2055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36213</v>
      </c>
      <c r="G46" s="868">
        <f>+OTCHET!I257+OTCHET!I258+OTCHET!I259+OTCHET!I260</f>
        <v>36213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36213</v>
      </c>
      <c r="G47" s="862">
        <f>+OTCHET!I258</f>
        <v>36213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2056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2057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2058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2059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2062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2060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2061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0</v>
      </c>
      <c r="F56" s="893">
        <f>+F57+F58+F62</f>
        <v>1695201</v>
      </c>
      <c r="G56" s="894">
        <f>+G57+G58+G62</f>
        <v>235257</v>
      </c>
      <c r="H56" s="895">
        <f>+H57+H58+H62</f>
        <v>1459944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1695201</v>
      </c>
      <c r="G58" s="903">
        <f>+OTCHET!I385+OTCHET!I393+OTCHET!I398+OTCHET!I401+OTCHET!I404+OTCHET!I407+OTCHET!I408+OTCHET!I411+OTCHET!I424+OTCHET!I425+OTCHET!I426+OTCHET!I427+OTCHET!I428</f>
        <v>235257</v>
      </c>
      <c r="H58" s="904">
        <f>+OTCHET!J385+OTCHET!J393+OTCHET!J398+OTCHET!J401+OTCHET!J404+OTCHET!J407+OTCHET!J408+OTCHET!J411+OTCHET!J424+OTCHET!J425+OTCHET!J426+OTCHET!J427+OTCHET!J428</f>
        <v>1459944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284556</v>
      </c>
      <c r="G59" s="907">
        <f>+OTCHET!I424+OTCHET!I425+OTCHET!I426+OTCHET!I427+OTCHET!I428</f>
        <v>11250</v>
      </c>
      <c r="H59" s="908">
        <f>+OTCHET!J424+OTCHET!J425+OTCHET!J426+OTCHET!J427+OTCHET!J428</f>
        <v>273306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0</v>
      </c>
      <c r="F64" s="928">
        <f>+F22-F38+F56-F63</f>
        <v>225952</v>
      </c>
      <c r="G64" s="929">
        <f>+G22-G38+G56-G63</f>
        <v>-6570</v>
      </c>
      <c r="H64" s="930">
        <f>+H22-H38+H56-H63</f>
        <v>232522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-225952</v>
      </c>
      <c r="G66" s="939">
        <f>SUM(+G68+G76+G77+G84+G85+G86+G89+G90+G91+G92+G93+G94+G95)</f>
        <v>6570</v>
      </c>
      <c r="H66" s="940">
        <f>SUM(+H68+H76+H77+H84+H85+H86+H89+H90+H91+H92+H93+H94+H95)</f>
        <v>-232522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0</v>
      </c>
      <c r="F86" s="906">
        <f>+F87+F88</f>
        <v>6570</v>
      </c>
      <c r="G86" s="907">
        <f>+G87+G88</f>
        <v>6570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0</v>
      </c>
      <c r="F88" s="964">
        <f t="shared" si="5"/>
        <v>6570</v>
      </c>
      <c r="G88" s="965">
        <f>+OTCHET!I523+OTCHET!I526+OTCHET!I546</f>
        <v>6570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153235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153235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-385757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-385757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 t="str">
        <f>+OTCHET!E607</f>
        <v>`045442585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0" t="s">
        <v>997</v>
      </c>
      <c r="H108" s="1780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1" t="str">
        <f>+OTCHET!D605</f>
        <v>Ирина Азманова</v>
      </c>
      <c r="F110" s="1781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1" t="str">
        <f>+OTCHET!G602</f>
        <v>Диана Димитрова</v>
      </c>
      <c r="F114" s="1781"/>
      <c r="G114" s="1003"/>
      <c r="H114" s="690"/>
      <c r="I114" s="1375" t="str">
        <f>+OTCHET!G605</f>
        <v>Атанас Атанасов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313"/>
  <sheetViews>
    <sheetView tabSelected="1" view="pageBreakPreview" zoomScale="60" zoomScaleNormal="75" zoomScalePageLayoutView="0" workbookViewId="0" topLeftCell="B578">
      <selection activeCell="G605" sqref="G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КСФ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1919</v>
      </c>
      <c r="C9" s="1828"/>
      <c r="D9" s="1829"/>
      <c r="E9" s="115">
        <v>43101</v>
      </c>
      <c r="F9" s="116">
        <v>43404</v>
      </c>
      <c r="G9" s="113"/>
      <c r="H9" s="1416"/>
      <c r="I9" s="1872"/>
      <c r="J9" s="1873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октомври</v>
      </c>
      <c r="G10" s="113"/>
      <c r="H10" s="114"/>
      <c r="I10" s="1874" t="s">
        <v>979</v>
      </c>
      <c r="J10" s="187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5"/>
      <c r="J11" s="1875"/>
      <c r="K11" s="113"/>
      <c r="L11" s="113"/>
      <c r="M11" s="7">
        <v>1</v>
      </c>
      <c r="N11" s="108"/>
    </row>
    <row r="12" spans="2:14" ht="27" customHeight="1">
      <c r="B12" s="1830" t="str">
        <f>VLOOKUP(F12,PRBK,2,FALSE)</f>
        <v>Твърдица</v>
      </c>
      <c r="C12" s="1831"/>
      <c r="D12" s="1832"/>
      <c r="E12" s="118" t="s">
        <v>973</v>
      </c>
      <c r="F12" s="1586" t="s">
        <v>1560</v>
      </c>
      <c r="G12" s="113"/>
      <c r="H12" s="114"/>
      <c r="I12" s="1875"/>
      <c r="J12" s="1875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02" t="s">
        <v>2033</v>
      </c>
      <c r="F19" s="1803"/>
      <c r="G19" s="1803"/>
      <c r="H19" s="1804"/>
      <c r="I19" s="1817" t="s">
        <v>2034</v>
      </c>
      <c r="J19" s="1818"/>
      <c r="K19" s="1818"/>
      <c r="L19" s="1819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472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474</v>
      </c>
      <c r="D28" s="1824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127</v>
      </c>
      <c r="D33" s="1824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11</v>
      </c>
      <c r="K75" s="170">
        <f>SUM(K76:K90)</f>
        <v>0</v>
      </c>
      <c r="L75" s="1377">
        <f t="shared" si="13"/>
        <v>11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11</v>
      </c>
      <c r="K82" s="160">
        <v>0</v>
      </c>
      <c r="L82" s="296">
        <f t="shared" si="14"/>
        <v>11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2045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11</v>
      </c>
      <c r="K170" s="214">
        <f t="shared" si="39"/>
        <v>0</v>
      </c>
      <c r="L170" s="211">
        <f t="shared" si="39"/>
        <v>11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2009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33" t="str">
        <f>$B$7</f>
        <v>ОТЧЕТНИ ДАННИ ПО ЕБК ЗА СМЕТКИТЕ ЗА СРЕДСТВАТА ОТ ЕВРОПЕЙСКИЯ СЪЮЗ - КСФ</v>
      </c>
      <c r="C175" s="1834"/>
      <c r="D175" s="183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96" t="str">
        <f>$B$9</f>
        <v>Твърдица</v>
      </c>
      <c r="C177" s="1797"/>
      <c r="D177" s="1798"/>
      <c r="E177" s="115">
        <f>$E$9</f>
        <v>43101</v>
      </c>
      <c r="F177" s="227">
        <f>$F$9</f>
        <v>43404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0" t="str">
        <f>$B$12</f>
        <v>Твърдица</v>
      </c>
      <c r="C180" s="1831"/>
      <c r="D180" s="1832"/>
      <c r="E180" s="232" t="s">
        <v>898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02" t="s">
        <v>2035</v>
      </c>
      <c r="F184" s="1803"/>
      <c r="G184" s="1803"/>
      <c r="H184" s="1804"/>
      <c r="I184" s="1805" t="s">
        <v>2036</v>
      </c>
      <c r="J184" s="1806"/>
      <c r="K184" s="1806"/>
      <c r="L184" s="1807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8" t="s">
        <v>751</v>
      </c>
      <c r="D188" s="180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136569</v>
      </c>
      <c r="J188" s="276">
        <f t="shared" si="42"/>
        <v>17130</v>
      </c>
      <c r="K188" s="277">
        <f t="shared" si="42"/>
        <v>0</v>
      </c>
      <c r="L188" s="274">
        <f t="shared" si="42"/>
        <v>153699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136569</v>
      </c>
      <c r="J189" s="284">
        <f t="shared" si="44"/>
        <v>17130</v>
      </c>
      <c r="K189" s="285">
        <f t="shared" si="44"/>
        <v>0</v>
      </c>
      <c r="L189" s="282">
        <f t="shared" si="44"/>
        <v>153699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2" t="s">
        <v>754</v>
      </c>
      <c r="D191" s="1793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3228</v>
      </c>
      <c r="J191" s="276">
        <f t="shared" si="45"/>
        <v>325569</v>
      </c>
      <c r="K191" s="277">
        <f t="shared" si="45"/>
        <v>0</v>
      </c>
      <c r="L191" s="274">
        <f t="shared" si="45"/>
        <v>328797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296807</v>
      </c>
      <c r="K192" s="285">
        <f t="shared" si="46"/>
        <v>0</v>
      </c>
      <c r="L192" s="282">
        <f t="shared" si="46"/>
        <v>296807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3228</v>
      </c>
      <c r="J193" s="298">
        <f t="shared" si="46"/>
        <v>28762</v>
      </c>
      <c r="K193" s="299">
        <f t="shared" si="46"/>
        <v>0</v>
      </c>
      <c r="L193" s="296">
        <f t="shared" si="46"/>
        <v>31990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10" t="s">
        <v>195</v>
      </c>
      <c r="D197" s="1811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35623</v>
      </c>
      <c r="J197" s="276">
        <f t="shared" si="47"/>
        <v>61401</v>
      </c>
      <c r="K197" s="277">
        <f t="shared" si="47"/>
        <v>0</v>
      </c>
      <c r="L197" s="274">
        <f t="shared" si="47"/>
        <v>97024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17788</v>
      </c>
      <c r="J198" s="284">
        <f t="shared" si="48"/>
        <v>36337</v>
      </c>
      <c r="K198" s="285">
        <f t="shared" si="48"/>
        <v>0</v>
      </c>
      <c r="L198" s="282">
        <f t="shared" si="48"/>
        <v>54125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6329</v>
      </c>
      <c r="J199" s="298">
        <f t="shared" si="48"/>
        <v>0</v>
      </c>
      <c r="K199" s="299">
        <f t="shared" si="48"/>
        <v>0</v>
      </c>
      <c r="L199" s="296">
        <f t="shared" si="48"/>
        <v>6329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7472</v>
      </c>
      <c r="J201" s="298">
        <f t="shared" si="48"/>
        <v>16522</v>
      </c>
      <c r="K201" s="299">
        <f t="shared" si="48"/>
        <v>0</v>
      </c>
      <c r="L201" s="296">
        <f t="shared" si="48"/>
        <v>23994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4034</v>
      </c>
      <c r="J202" s="298">
        <f t="shared" si="48"/>
        <v>8542</v>
      </c>
      <c r="K202" s="299">
        <f t="shared" si="48"/>
        <v>0</v>
      </c>
      <c r="L202" s="296">
        <f t="shared" si="48"/>
        <v>12576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12" t="s">
        <v>200</v>
      </c>
      <c r="D205" s="181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2" t="s">
        <v>201</v>
      </c>
      <c r="D206" s="1793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30194</v>
      </c>
      <c r="J206" s="276">
        <f t="shared" si="49"/>
        <v>823333</v>
      </c>
      <c r="K206" s="277">
        <f t="shared" si="49"/>
        <v>0</v>
      </c>
      <c r="L206" s="311">
        <f t="shared" si="49"/>
        <v>853527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186</v>
      </c>
      <c r="J207" s="284">
        <f t="shared" si="50"/>
        <v>0</v>
      </c>
      <c r="K207" s="285">
        <f t="shared" si="50"/>
        <v>0</v>
      </c>
      <c r="L207" s="282">
        <f t="shared" si="50"/>
        <v>186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650</v>
      </c>
      <c r="J210" s="298">
        <f t="shared" si="50"/>
        <v>0</v>
      </c>
      <c r="K210" s="299">
        <f t="shared" si="50"/>
        <v>0</v>
      </c>
      <c r="L210" s="296">
        <f t="shared" si="50"/>
        <v>650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22901</v>
      </c>
      <c r="J211" s="298">
        <f t="shared" si="50"/>
        <v>1890</v>
      </c>
      <c r="K211" s="299">
        <f t="shared" si="50"/>
        <v>0</v>
      </c>
      <c r="L211" s="296">
        <f t="shared" si="50"/>
        <v>24791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6457</v>
      </c>
      <c r="J213" s="323">
        <f t="shared" si="50"/>
        <v>821443</v>
      </c>
      <c r="K213" s="324">
        <f t="shared" si="50"/>
        <v>0</v>
      </c>
      <c r="L213" s="321">
        <f t="shared" si="50"/>
        <v>827900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2" t="s">
        <v>275</v>
      </c>
      <c r="D224" s="1783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2" t="s">
        <v>729</v>
      </c>
      <c r="D228" s="1783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2" t="s">
        <v>220</v>
      </c>
      <c r="D234" s="1783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2" t="s">
        <v>222</v>
      </c>
      <c r="D237" s="1783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0" t="s">
        <v>223</v>
      </c>
      <c r="D238" s="179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0" t="s">
        <v>224</v>
      </c>
      <c r="D239" s="179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0" t="s">
        <v>1672</v>
      </c>
      <c r="D240" s="179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2" t="s">
        <v>225</v>
      </c>
      <c r="D241" s="1783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2" t="s">
        <v>237</v>
      </c>
      <c r="D257" s="1783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2" t="s">
        <v>238</v>
      </c>
      <c r="D258" s="178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36213</v>
      </c>
      <c r="J258" s="276">
        <f t="shared" si="64"/>
        <v>0</v>
      </c>
      <c r="K258" s="277">
        <f t="shared" si="64"/>
        <v>0</v>
      </c>
      <c r="L258" s="311">
        <f t="shared" si="64"/>
        <v>36213</v>
      </c>
      <c r="M258" s="7">
        <f t="shared" si="63"/>
        <v>1</v>
      </c>
      <c r="N258" s="278"/>
    </row>
    <row r="259" spans="1:14" s="15" customFormat="1" ht="15.75">
      <c r="A259" s="22">
        <v>450</v>
      </c>
      <c r="B259" s="273">
        <v>4100</v>
      </c>
      <c r="C259" s="1782" t="s">
        <v>239</v>
      </c>
      <c r="D259" s="1783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2" t="s">
        <v>240</v>
      </c>
      <c r="D260" s="1783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2" t="s">
        <v>1677</v>
      </c>
      <c r="D267" s="1783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2" t="s">
        <v>1674</v>
      </c>
      <c r="D271" s="1783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2" t="s">
        <v>1675</v>
      </c>
      <c r="D272" s="178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0" t="s">
        <v>250</v>
      </c>
      <c r="D273" s="179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2" t="s">
        <v>276</v>
      </c>
      <c r="D274" s="1783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86" t="s">
        <v>251</v>
      </c>
      <c r="D277" s="178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86" t="s">
        <v>252</v>
      </c>
      <c r="D278" s="178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86" t="s">
        <v>632</v>
      </c>
      <c r="D286" s="178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86" t="s">
        <v>692</v>
      </c>
      <c r="D289" s="178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2" t="s">
        <v>693</v>
      </c>
      <c r="D290" s="1783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8" t="s">
        <v>923</v>
      </c>
      <c r="D295" s="178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84" t="s">
        <v>701</v>
      </c>
      <c r="D299" s="178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241827</v>
      </c>
      <c r="J303" s="398">
        <f t="shared" si="79"/>
        <v>1227433</v>
      </c>
      <c r="K303" s="399">
        <f t="shared" si="79"/>
        <v>0</v>
      </c>
      <c r="L303" s="396">
        <f t="shared" si="79"/>
        <v>1469260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5"/>
      <c r="C308" s="1836"/>
      <c r="D308" s="183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7"/>
      <c r="C310" s="1836"/>
      <c r="D310" s="183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7"/>
      <c r="C313" s="1836"/>
      <c r="D313" s="183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8"/>
      <c r="C346" s="1838"/>
      <c r="D346" s="183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3" t="str">
        <f>$B$7</f>
        <v>ОТЧЕТНИ ДАННИ ПО ЕБК ЗА СМЕТКИТЕ ЗА СРЕДСТВАТА ОТ ЕВРОПЕЙСКИЯ СЪЮЗ - КСФ</v>
      </c>
      <c r="C350" s="1843"/>
      <c r="D350" s="1843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96" t="str">
        <f>$B$9</f>
        <v>Твърдица</v>
      </c>
      <c r="C352" s="1797"/>
      <c r="D352" s="1798"/>
      <c r="E352" s="115">
        <f>$E$9</f>
        <v>43101</v>
      </c>
      <c r="F352" s="408">
        <f>$F$9</f>
        <v>43404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0" t="str">
        <f>$B$12</f>
        <v>Твърдица</v>
      </c>
      <c r="C355" s="1831"/>
      <c r="D355" s="1832"/>
      <c r="E355" s="411" t="s">
        <v>898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20" t="s">
        <v>2037</v>
      </c>
      <c r="F359" s="1821"/>
      <c r="G359" s="1821"/>
      <c r="H359" s="1822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1" t="s">
        <v>279</v>
      </c>
      <c r="D363" s="1842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39" t="s">
        <v>290</v>
      </c>
      <c r="D377" s="1840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39" t="s">
        <v>312</v>
      </c>
      <c r="D385" s="1840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39" t="s">
        <v>256</v>
      </c>
      <c r="D390" s="1840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39" t="s">
        <v>257</v>
      </c>
      <c r="D393" s="1840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39" t="s">
        <v>259</v>
      </c>
      <c r="D398" s="1840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674</v>
      </c>
      <c r="K398" s="446">
        <f>SUM(K399:K400)</f>
        <v>0</v>
      </c>
      <c r="L398" s="1379">
        <f t="shared" si="91"/>
        <v>674</v>
      </c>
      <c r="M398" s="7">
        <f t="shared" si="83"/>
        <v>1</v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0">
        <f t="shared" si="84"/>
        <v>0</v>
      </c>
      <c r="F399" s="152"/>
      <c r="G399" s="153"/>
      <c r="H399" s="154">
        <v>0</v>
      </c>
      <c r="I399" s="152"/>
      <c r="J399" s="153">
        <v>674</v>
      </c>
      <c r="K399" s="154">
        <v>0</v>
      </c>
      <c r="L399" s="1380">
        <f>I399+J399+K399</f>
        <v>674</v>
      </c>
      <c r="M399" s="7">
        <f t="shared" si="83"/>
        <v>1</v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39" t="s">
        <v>260</v>
      </c>
      <c r="D401" s="1840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224007</v>
      </c>
      <c r="J401" s="1650">
        <f t="shared" si="92"/>
        <v>1185964</v>
      </c>
      <c r="K401" s="446">
        <f>SUM(K402:K403)</f>
        <v>0</v>
      </c>
      <c r="L401" s="1379">
        <f t="shared" si="92"/>
        <v>1409971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09">
        <f t="shared" si="84"/>
        <v>0</v>
      </c>
      <c r="F402" s="152"/>
      <c r="G402" s="1642"/>
      <c r="H402" s="1613">
        <v>0</v>
      </c>
      <c r="I402" s="152">
        <v>224007</v>
      </c>
      <c r="J402" s="1642">
        <v>1185964</v>
      </c>
      <c r="K402" s="1648">
        <v>0</v>
      </c>
      <c r="L402" s="1380">
        <f>I402+J402+K402</f>
        <v>1409971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39" t="s">
        <v>932</v>
      </c>
      <c r="D404" s="1840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39" t="s">
        <v>687</v>
      </c>
      <c r="D407" s="1840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39" t="s">
        <v>688</v>
      </c>
      <c r="D408" s="1840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39" t="s">
        <v>706</v>
      </c>
      <c r="D411" s="1840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39" t="s">
        <v>263</v>
      </c>
      <c r="D414" s="1840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224007</v>
      </c>
      <c r="J421" s="498">
        <f t="shared" si="98"/>
        <v>1186638</v>
      </c>
      <c r="K421" s="516">
        <f>SUM(K363,K377,K385,K390,K393,K398,K401,K404,K407,K408,K411,K414)</f>
        <v>0</v>
      </c>
      <c r="L421" s="513">
        <f t="shared" si="98"/>
        <v>1410645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39" t="s">
        <v>774</v>
      </c>
      <c r="D424" s="1840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39" t="s">
        <v>711</v>
      </c>
      <c r="D425" s="1840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39" t="s">
        <v>264</v>
      </c>
      <c r="D426" s="1840"/>
      <c r="E426" s="1379">
        <f>F426+G426+H426</f>
        <v>0</v>
      </c>
      <c r="F426" s="1625"/>
      <c r="G426" s="1626"/>
      <c r="H426" s="1476">
        <v>0</v>
      </c>
      <c r="I426" s="1625">
        <v>11250</v>
      </c>
      <c r="J426" s="1626">
        <v>273306</v>
      </c>
      <c r="K426" s="1476">
        <v>0</v>
      </c>
      <c r="L426" s="1379">
        <f>I426+J426+K426</f>
        <v>284556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39" t="s">
        <v>690</v>
      </c>
      <c r="D427" s="1840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39" t="s">
        <v>936</v>
      </c>
      <c r="D428" s="1840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11250</v>
      </c>
      <c r="J431" s="515">
        <f t="shared" si="100"/>
        <v>273306</v>
      </c>
      <c r="K431" s="516">
        <f t="shared" si="100"/>
        <v>0</v>
      </c>
      <c r="L431" s="513">
        <f t="shared" si="100"/>
        <v>284556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6" t="str">
        <f>$B$7</f>
        <v>ОТЧЕТНИ ДАННИ ПО ЕБК ЗА СМЕТКИТЕ ЗА СРЕДСТВАТА ОТ ЕВРОПЕЙСКИЯ СЪЮЗ - КСФ</v>
      </c>
      <c r="C435" s="1847"/>
      <c r="D435" s="1847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96" t="str">
        <f>$B$9</f>
        <v>Твърдица</v>
      </c>
      <c r="C437" s="1797"/>
      <c r="D437" s="1798"/>
      <c r="E437" s="115">
        <f>$E$9</f>
        <v>43101</v>
      </c>
      <c r="F437" s="408">
        <f>$F$9</f>
        <v>43404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30" t="str">
        <f>$B$12</f>
        <v>Твърдица</v>
      </c>
      <c r="C440" s="1831"/>
      <c r="D440" s="1832"/>
      <c r="E440" s="411" t="s">
        <v>898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2" t="s">
        <v>2039</v>
      </c>
      <c r="F444" s="1803"/>
      <c r="G444" s="1803"/>
      <c r="H444" s="1804"/>
      <c r="I444" s="523" t="s">
        <v>2040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-6570</v>
      </c>
      <c r="J447" s="548">
        <f t="shared" si="103"/>
        <v>232522</v>
      </c>
      <c r="K447" s="549">
        <f t="shared" si="103"/>
        <v>0</v>
      </c>
      <c r="L447" s="550">
        <f t="shared" si="103"/>
        <v>225952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6570</v>
      </c>
      <c r="J448" s="555">
        <f t="shared" si="104"/>
        <v>-232522</v>
      </c>
      <c r="K448" s="556">
        <f t="shared" si="104"/>
        <v>0</v>
      </c>
      <c r="L448" s="557">
        <f>+L599</f>
        <v>-225952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94" t="str">
        <f>$B$7</f>
        <v>ОТЧЕТНИ ДАННИ ПО ЕБК ЗА СМЕТКИТЕ ЗА СРЕДСТВАТА ОТ ЕВРОПЕЙСКИЯ СЪЮЗ - КСФ</v>
      </c>
      <c r="C451" s="1795"/>
      <c r="D451" s="179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96" t="str">
        <f>$B$9</f>
        <v>Твърдица</v>
      </c>
      <c r="C453" s="1797"/>
      <c r="D453" s="1798"/>
      <c r="E453" s="115">
        <f>$E$9</f>
        <v>43101</v>
      </c>
      <c r="F453" s="408">
        <f>$F$9</f>
        <v>43404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30" t="str">
        <f>$B$12</f>
        <v>Твърдица</v>
      </c>
      <c r="C456" s="1831"/>
      <c r="D456" s="1832"/>
      <c r="E456" s="411" t="s">
        <v>898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14" t="s">
        <v>2041</v>
      </c>
      <c r="F460" s="1815"/>
      <c r="G460" s="1815"/>
      <c r="H460" s="1816"/>
      <c r="I460" s="565" t="s">
        <v>2042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4" t="s">
        <v>775</v>
      </c>
      <c r="D463" s="1845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61" t="s">
        <v>778</v>
      </c>
      <c r="D467" s="1861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61" t="s">
        <v>2012</v>
      </c>
      <c r="D470" s="1861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2013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2014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4" t="s">
        <v>781</v>
      </c>
      <c r="D473" s="1845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2" t="s">
        <v>788</v>
      </c>
      <c r="D480" s="1863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50" t="s">
        <v>940</v>
      </c>
      <c r="D483" s="1850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3" t="s">
        <v>945</v>
      </c>
      <c r="D499" s="1854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3" t="s">
        <v>24</v>
      </c>
      <c r="D504" s="1854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5" t="s">
        <v>946</v>
      </c>
      <c r="D505" s="1855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50" t="s">
        <v>33</v>
      </c>
      <c r="D514" s="1850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50" t="s">
        <v>37</v>
      </c>
      <c r="D518" s="1850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50" t="s">
        <v>947</v>
      </c>
      <c r="D523" s="1857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3" t="s">
        <v>948</v>
      </c>
      <c r="D526" s="1849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6570</v>
      </c>
      <c r="J526" s="581">
        <f t="shared" si="125"/>
        <v>0</v>
      </c>
      <c r="K526" s="582">
        <f t="shared" si="125"/>
        <v>0</v>
      </c>
      <c r="L526" s="579">
        <f t="shared" si="125"/>
        <v>6570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0</v>
      </c>
      <c r="F529" s="158"/>
      <c r="G529" s="159"/>
      <c r="H529" s="586">
        <v>0</v>
      </c>
      <c r="I529" s="158">
        <v>6570</v>
      </c>
      <c r="J529" s="159"/>
      <c r="K529" s="586">
        <v>0</v>
      </c>
      <c r="L529" s="1388">
        <f t="shared" si="121"/>
        <v>6570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51" t="s">
        <v>316</v>
      </c>
      <c r="D533" s="1852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50" t="s">
        <v>950</v>
      </c>
      <c r="D537" s="1850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6" t="s">
        <v>951</v>
      </c>
      <c r="D538" s="1856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8" t="s">
        <v>952</v>
      </c>
      <c r="D543" s="1849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50" t="s">
        <v>953</v>
      </c>
      <c r="D546" s="1850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8" t="s">
        <v>962</v>
      </c>
      <c r="D568" s="1848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-232522</v>
      </c>
      <c r="K568" s="582">
        <f t="shared" si="133"/>
        <v>0</v>
      </c>
      <c r="L568" s="579">
        <f t="shared" si="133"/>
        <v>-232522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/>
      <c r="J569" s="153">
        <v>153235</v>
      </c>
      <c r="K569" s="585">
        <v>0</v>
      </c>
      <c r="L569" s="1380">
        <f t="shared" si="121"/>
        <v>153235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>
        <v>-385757</v>
      </c>
      <c r="K575" s="1664">
        <v>0</v>
      </c>
      <c r="L575" s="1394">
        <f t="shared" si="134"/>
        <v>-385757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8" t="s">
        <v>967</v>
      </c>
      <c r="D588" s="1849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8" t="s">
        <v>840</v>
      </c>
      <c r="D593" s="1849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6570</v>
      </c>
      <c r="J599" s="665">
        <f t="shared" si="138"/>
        <v>-232522</v>
      </c>
      <c r="K599" s="667">
        <f t="shared" si="138"/>
        <v>0</v>
      </c>
      <c r="L599" s="663">
        <f t="shared" si="138"/>
        <v>-225952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876" t="s">
        <v>2075</v>
      </c>
      <c r="H602" s="1877"/>
      <c r="I602" s="1877"/>
      <c r="J602" s="1878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6" t="s">
        <v>885</v>
      </c>
      <c r="H603" s="1866"/>
      <c r="I603" s="1866"/>
      <c r="J603" s="1866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 t="s">
        <v>2074</v>
      </c>
      <c r="E605" s="672"/>
      <c r="F605" s="219" t="s">
        <v>887</v>
      </c>
      <c r="G605" s="1858" t="s">
        <v>2076</v>
      </c>
      <c r="H605" s="1859"/>
      <c r="I605" s="1859"/>
      <c r="J605" s="1860"/>
      <c r="K605" s="103"/>
      <c r="L605" s="229"/>
      <c r="M605" s="7">
        <v>1</v>
      </c>
      <c r="N605" s="519"/>
    </row>
    <row r="606" spans="1:14" ht="21.75" customHeight="1">
      <c r="A606" s="23"/>
      <c r="B606" s="1864" t="s">
        <v>888</v>
      </c>
      <c r="C606" s="1865"/>
      <c r="D606" s="673" t="s">
        <v>889</v>
      </c>
      <c r="E606" s="674"/>
      <c r="F606" s="675"/>
      <c r="G606" s="1866" t="s">
        <v>885</v>
      </c>
      <c r="H606" s="1866"/>
      <c r="I606" s="1866"/>
      <c r="J606" s="1866"/>
      <c r="K606" s="103"/>
      <c r="L606" s="229"/>
      <c r="M606" s="7">
        <v>1</v>
      </c>
      <c r="N606" s="519"/>
    </row>
    <row r="607" spans="1:14" ht="24.75" customHeight="1">
      <c r="A607" s="36"/>
      <c r="B607" s="1867" t="s">
        <v>2077</v>
      </c>
      <c r="C607" s="1868"/>
      <c r="D607" s="676" t="s">
        <v>890</v>
      </c>
      <c r="E607" s="677" t="s">
        <v>2078</v>
      </c>
      <c r="F607" s="678"/>
      <c r="G607" s="679" t="s">
        <v>891</v>
      </c>
      <c r="H607" s="1869"/>
      <c r="I607" s="1870"/>
      <c r="J607" s="1871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869"/>
      <c r="I609" s="1870"/>
      <c r="J609" s="1871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.7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2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6"/>
      <c r="D620" s="1367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794" t="str">
        <f>$B$7</f>
        <v>ОТЧЕТНИ ДАННИ ПО ЕБК ЗА СМЕТКИТЕ ЗА СРЕДСТВАТА ОТ ЕВРОПЕЙСКИЯ СЪЮЗ - КСФ</v>
      </c>
      <c r="C621" s="1795"/>
      <c r="D621" s="1795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842</v>
      </c>
      <c r="G622" s="238"/>
      <c r="H622" s="1363" t="s">
        <v>1266</v>
      </c>
      <c r="I622" s="1364"/>
      <c r="J622" s="1365"/>
      <c r="K622" s="238"/>
      <c r="L622" s="238"/>
      <c r="M622" s="7">
        <f>(IF($E753&lt;&gt;0,$M$2,IF($L753&lt;&gt;0,$M$2,"")))</f>
        <v>1</v>
      </c>
    </row>
    <row r="623" spans="2:13" ht="18.75">
      <c r="B623" s="1796" t="str">
        <f>$B$9</f>
        <v>Твърдица</v>
      </c>
      <c r="C623" s="1797"/>
      <c r="D623" s="1798"/>
      <c r="E623" s="115">
        <f>$E$9</f>
        <v>43101</v>
      </c>
      <c r="F623" s="227">
        <f>$F$9</f>
        <v>43404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799" t="str">
        <f>$B$12</f>
        <v>Твърдица</v>
      </c>
      <c r="C626" s="1800"/>
      <c r="D626" s="1801"/>
      <c r="E626" s="411" t="s">
        <v>898</v>
      </c>
      <c r="F626" s="1361" t="str">
        <f>$F$12</f>
        <v>7004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2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899</v>
      </c>
      <c r="E628" s="239">
        <f>$E$15</f>
        <v>98</v>
      </c>
      <c r="F628" s="415" t="str">
        <f>$F$15</f>
        <v>СЕС - КСФ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8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719</v>
      </c>
      <c r="E630" s="1802" t="s">
        <v>2031</v>
      </c>
      <c r="F630" s="1803"/>
      <c r="G630" s="1803"/>
      <c r="H630" s="1804"/>
      <c r="I630" s="1805" t="s">
        <v>2032</v>
      </c>
      <c r="J630" s="1806"/>
      <c r="K630" s="1806"/>
      <c r="L630" s="1807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720</v>
      </c>
      <c r="E631" s="1404" t="str">
        <f>$E$20</f>
        <v>Уточнен план                Общо</v>
      </c>
      <c r="F631" s="1408" t="str">
        <f>$F$20</f>
        <v>държавни дейности</v>
      </c>
      <c r="G631" s="1409" t="str">
        <f>$G$20</f>
        <v>местни дейности</v>
      </c>
      <c r="H631" s="1410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9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750</v>
      </c>
      <c r="E632" s="1456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2"/>
      <c r="C633" s="1608" t="str">
        <f>VLOOKUP(D633,OP_LIST2,2,FALSE)</f>
        <v>98313</v>
      </c>
      <c r="D633" s="1453" t="s">
        <v>1249</v>
      </c>
      <c r="E633" s="390"/>
      <c r="F633" s="1442"/>
      <c r="G633" s="1443"/>
      <c r="H633" s="1444"/>
      <c r="I633" s="1442"/>
      <c r="J633" s="1443"/>
      <c r="K633" s="1444"/>
      <c r="L633" s="1441"/>
      <c r="M633" s="7">
        <f>(IF($E753&lt;&gt;0,$M$2,IF($L753&lt;&gt;0,$M$2,"")))</f>
        <v>1</v>
      </c>
    </row>
    <row r="634" spans="2:13" ht="15.75">
      <c r="B634" s="1455"/>
      <c r="C634" s="1460">
        <f>VLOOKUP(D635,EBK_DEIN2,2,FALSE)</f>
        <v>3322</v>
      </c>
      <c r="D634" s="1459" t="s">
        <v>799</v>
      </c>
      <c r="E634" s="390"/>
      <c r="F634" s="1445"/>
      <c r="G634" s="1446"/>
      <c r="H634" s="1447"/>
      <c r="I634" s="1445"/>
      <c r="J634" s="1446"/>
      <c r="K634" s="1447"/>
      <c r="L634" s="1441"/>
      <c r="M634" s="7">
        <f>(IF($E753&lt;&gt;0,$M$2,IF($L753&lt;&gt;0,$M$2,"")))</f>
        <v>1</v>
      </c>
    </row>
    <row r="635" spans="2:13" ht="15.75">
      <c r="B635" s="1451"/>
      <c r="C635" s="1587">
        <f>+C634</f>
        <v>3322</v>
      </c>
      <c r="D635" s="1453" t="s">
        <v>2017</v>
      </c>
      <c r="E635" s="390"/>
      <c r="F635" s="1445"/>
      <c r="G635" s="1446"/>
      <c r="H635" s="1447"/>
      <c r="I635" s="1445"/>
      <c r="J635" s="1446"/>
      <c r="K635" s="1447"/>
      <c r="L635" s="1441"/>
      <c r="M635" s="7">
        <f>(IF($E753&lt;&gt;0,$M$2,IF($L753&lt;&gt;0,$M$2,"")))</f>
        <v>1</v>
      </c>
    </row>
    <row r="636" spans="2:13" ht="15.75">
      <c r="B636" s="1457"/>
      <c r="C636" s="1454"/>
      <c r="D636" s="1458" t="s">
        <v>721</v>
      </c>
      <c r="E636" s="390"/>
      <c r="F636" s="1448"/>
      <c r="G636" s="1449"/>
      <c r="H636" s="1450"/>
      <c r="I636" s="1448"/>
      <c r="J636" s="1449"/>
      <c r="K636" s="1450"/>
      <c r="L636" s="1441"/>
      <c r="M636" s="7">
        <f>(IF($E753&lt;&gt;0,$M$2,IF($L753&lt;&gt;0,$M$2,"")))</f>
        <v>1</v>
      </c>
    </row>
    <row r="637" spans="2:14" ht="15.75">
      <c r="B637" s="273">
        <v>100</v>
      </c>
      <c r="C637" s="1808" t="s">
        <v>751</v>
      </c>
      <c r="D637" s="1809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136569</v>
      </c>
      <c r="J637" s="276">
        <f t="shared" si="139"/>
        <v>0</v>
      </c>
      <c r="K637" s="277">
        <f t="shared" si="139"/>
        <v>0</v>
      </c>
      <c r="L637" s="274">
        <f t="shared" si="139"/>
        <v>136569</v>
      </c>
      <c r="M637" s="12">
        <f aca="true" t="shared" si="140" ref="M637:M668">(IF($E637&lt;&gt;0,$M$2,IF($L637&lt;&gt;0,$M$2,"")))</f>
        <v>1</v>
      </c>
      <c r="N637" s="13"/>
    </row>
    <row r="638" spans="2:14" ht="15.75">
      <c r="B638" s="279"/>
      <c r="C638" s="280">
        <v>101</v>
      </c>
      <c r="D638" s="281" t="s">
        <v>752</v>
      </c>
      <c r="E638" s="282">
        <f>F638+G638+H638</f>
        <v>0</v>
      </c>
      <c r="F638" s="152">
        <v>0</v>
      </c>
      <c r="G638" s="153"/>
      <c r="H638" s="1419"/>
      <c r="I638" s="152">
        <v>136569</v>
      </c>
      <c r="J638" s="153"/>
      <c r="K638" s="1419"/>
      <c r="L638" s="282">
        <f>I638+J638+K638</f>
        <v>136569</v>
      </c>
      <c r="M638" s="12">
        <f t="shared" si="140"/>
        <v>1</v>
      </c>
      <c r="N638" s="13"/>
    </row>
    <row r="639" spans="2:14" ht="15.75">
      <c r="B639" s="279"/>
      <c r="C639" s="286">
        <v>102</v>
      </c>
      <c r="D639" s="287" t="s">
        <v>753</v>
      </c>
      <c r="E639" s="288">
        <f>F639+G639+H639</f>
        <v>0</v>
      </c>
      <c r="F639" s="173"/>
      <c r="G639" s="174"/>
      <c r="H639" s="1422"/>
      <c r="I639" s="173"/>
      <c r="J639" s="174"/>
      <c r="K639" s="1422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92" t="s">
        <v>754</v>
      </c>
      <c r="D640" s="1793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3228</v>
      </c>
      <c r="J640" s="276">
        <f t="shared" si="141"/>
        <v>0</v>
      </c>
      <c r="K640" s="277">
        <f t="shared" si="141"/>
        <v>0</v>
      </c>
      <c r="L640" s="274">
        <f t="shared" si="141"/>
        <v>3228</v>
      </c>
      <c r="M640" s="12">
        <f t="shared" si="140"/>
        <v>1</v>
      </c>
      <c r="N640" s="13"/>
    </row>
    <row r="641" spans="2:14" ht="15.75">
      <c r="B641" s="292"/>
      <c r="C641" s="280">
        <v>201</v>
      </c>
      <c r="D641" s="281" t="s">
        <v>755</v>
      </c>
      <c r="E641" s="282">
        <f>F641+G641+H641</f>
        <v>0</v>
      </c>
      <c r="F641" s="152"/>
      <c r="G641" s="153"/>
      <c r="H641" s="1419"/>
      <c r="I641" s="152"/>
      <c r="J641" s="153"/>
      <c r="K641" s="1419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756</v>
      </c>
      <c r="E642" s="296">
        <f>F642+G642+H642</f>
        <v>0</v>
      </c>
      <c r="F642" s="158"/>
      <c r="G642" s="159"/>
      <c r="H642" s="1421"/>
      <c r="I642" s="158">
        <v>3228</v>
      </c>
      <c r="J642" s="159"/>
      <c r="K642" s="1421"/>
      <c r="L642" s="296">
        <f>I642+J642+K642</f>
        <v>3228</v>
      </c>
      <c r="M642" s="12">
        <f t="shared" si="140"/>
        <v>1</v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1"/>
      <c r="I643" s="158"/>
      <c r="J643" s="159"/>
      <c r="K643" s="1421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1"/>
      <c r="I644" s="158"/>
      <c r="J644" s="159"/>
      <c r="K644" s="1421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2"/>
      <c r="I645" s="173"/>
      <c r="J645" s="174"/>
      <c r="K645" s="1422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10" t="s">
        <v>195</v>
      </c>
      <c r="D646" s="1811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35623</v>
      </c>
      <c r="J646" s="276">
        <f t="shared" si="142"/>
        <v>0</v>
      </c>
      <c r="K646" s="277">
        <f t="shared" si="142"/>
        <v>0</v>
      </c>
      <c r="L646" s="274">
        <f t="shared" si="142"/>
        <v>35623</v>
      </c>
      <c r="M646" s="12">
        <f t="shared" si="140"/>
        <v>1</v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19"/>
      <c r="I647" s="152">
        <v>17788</v>
      </c>
      <c r="J647" s="153"/>
      <c r="K647" s="1419"/>
      <c r="L647" s="282">
        <f aca="true" t="shared" si="144" ref="L647:L654">I647+J647+K647</f>
        <v>17788</v>
      </c>
      <c r="M647" s="12">
        <f t="shared" si="140"/>
        <v>1</v>
      </c>
      <c r="N647" s="13"/>
    </row>
    <row r="648" spans="2:14" ht="15.75">
      <c r="B648" s="292"/>
      <c r="C648" s="305">
        <v>552</v>
      </c>
      <c r="D648" s="306" t="s">
        <v>918</v>
      </c>
      <c r="E648" s="296">
        <f t="shared" si="143"/>
        <v>0</v>
      </c>
      <c r="F648" s="158"/>
      <c r="G648" s="159"/>
      <c r="H648" s="1421"/>
      <c r="I648" s="158">
        <v>6329</v>
      </c>
      <c r="J648" s="159"/>
      <c r="K648" s="1421"/>
      <c r="L648" s="296">
        <f t="shared" si="144"/>
        <v>6329</v>
      </c>
      <c r="M648" s="12">
        <f t="shared" si="140"/>
        <v>1</v>
      </c>
      <c r="N648" s="13"/>
    </row>
    <row r="649" spans="2:14" ht="15.75">
      <c r="B649" s="307"/>
      <c r="C649" s="305">
        <v>558</v>
      </c>
      <c r="D649" s="308" t="s">
        <v>879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1"/>
      <c r="I650" s="158">
        <v>7472</v>
      </c>
      <c r="J650" s="159"/>
      <c r="K650" s="1421"/>
      <c r="L650" s="296">
        <f t="shared" si="144"/>
        <v>7472</v>
      </c>
      <c r="M650" s="12">
        <f t="shared" si="140"/>
        <v>1</v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1"/>
      <c r="I651" s="158">
        <v>4034</v>
      </c>
      <c r="J651" s="159"/>
      <c r="K651" s="1421"/>
      <c r="L651" s="296">
        <f t="shared" si="144"/>
        <v>4034</v>
      </c>
      <c r="M651" s="12">
        <f t="shared" si="140"/>
        <v>1</v>
      </c>
      <c r="N651" s="13"/>
    </row>
    <row r="652" spans="2:14" ht="15.75">
      <c r="B652" s="292"/>
      <c r="C652" s="305">
        <v>588</v>
      </c>
      <c r="D652" s="306" t="s">
        <v>881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2"/>
      <c r="I653" s="173"/>
      <c r="J653" s="174"/>
      <c r="K653" s="1422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12" t="s">
        <v>200</v>
      </c>
      <c r="D654" s="1813"/>
      <c r="E654" s="311">
        <f t="shared" si="143"/>
        <v>0</v>
      </c>
      <c r="F654" s="1423"/>
      <c r="G654" s="1424"/>
      <c r="H654" s="1425"/>
      <c r="I654" s="1423"/>
      <c r="J654" s="1424"/>
      <c r="K654" s="1425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92" t="s">
        <v>201</v>
      </c>
      <c r="D655" s="1793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30194</v>
      </c>
      <c r="J655" s="276">
        <f t="shared" si="145"/>
        <v>0</v>
      </c>
      <c r="K655" s="277">
        <f t="shared" si="145"/>
        <v>0</v>
      </c>
      <c r="L655" s="311">
        <f t="shared" si="145"/>
        <v>30194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19"/>
      <c r="I656" s="152">
        <v>186</v>
      </c>
      <c r="J656" s="153"/>
      <c r="K656" s="1419"/>
      <c r="L656" s="282">
        <f aca="true" t="shared" si="147" ref="L656:L672">I656+J656+K656</f>
        <v>186</v>
      </c>
      <c r="M656" s="12">
        <f t="shared" si="140"/>
        <v>1</v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1"/>
      <c r="I657" s="158"/>
      <c r="J657" s="159"/>
      <c r="K657" s="1421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1"/>
      <c r="I659" s="158">
        <v>650</v>
      </c>
      <c r="J659" s="159"/>
      <c r="K659" s="1421"/>
      <c r="L659" s="296">
        <f t="shared" si="147"/>
        <v>650</v>
      </c>
      <c r="M659" s="12">
        <f t="shared" si="140"/>
        <v>1</v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1"/>
      <c r="I660" s="158">
        <v>22901</v>
      </c>
      <c r="J660" s="159"/>
      <c r="K660" s="1421"/>
      <c r="L660" s="296">
        <f t="shared" si="147"/>
        <v>22901</v>
      </c>
      <c r="M660" s="12">
        <f t="shared" si="140"/>
        <v>1</v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0"/>
      <c r="I661" s="164"/>
      <c r="J661" s="165"/>
      <c r="K661" s="1420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29"/>
      <c r="I662" s="455">
        <v>6457</v>
      </c>
      <c r="J662" s="456"/>
      <c r="K662" s="1429"/>
      <c r="L662" s="321">
        <f t="shared" si="147"/>
        <v>6457</v>
      </c>
      <c r="M662" s="12">
        <f t="shared" si="140"/>
        <v>1</v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6"/>
      <c r="I663" s="450"/>
      <c r="J663" s="451"/>
      <c r="K663" s="1426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29"/>
      <c r="I664" s="455"/>
      <c r="J664" s="456"/>
      <c r="K664" s="1429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1"/>
      <c r="I665" s="158"/>
      <c r="J665" s="159"/>
      <c r="K665" s="1421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882</v>
      </c>
      <c r="E666" s="327">
        <f t="shared" si="146"/>
        <v>0</v>
      </c>
      <c r="F666" s="450"/>
      <c r="G666" s="451"/>
      <c r="H666" s="1426"/>
      <c r="I666" s="450"/>
      <c r="J666" s="451"/>
      <c r="K666" s="1426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29"/>
      <c r="I667" s="455"/>
      <c r="J667" s="456"/>
      <c r="K667" s="1429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808</v>
      </c>
      <c r="E668" s="327">
        <f t="shared" si="146"/>
        <v>0</v>
      </c>
      <c r="F668" s="450"/>
      <c r="G668" s="451"/>
      <c r="H668" s="1426"/>
      <c r="I668" s="450"/>
      <c r="J668" s="451"/>
      <c r="K668" s="1426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1"/>
      <c r="G669" s="602"/>
      <c r="H669" s="1428"/>
      <c r="I669" s="601"/>
      <c r="J669" s="602"/>
      <c r="K669" s="1428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919</v>
      </c>
      <c r="E670" s="321">
        <f t="shared" si="146"/>
        <v>0</v>
      </c>
      <c r="F670" s="455"/>
      <c r="G670" s="456"/>
      <c r="H670" s="1429"/>
      <c r="I670" s="455"/>
      <c r="J670" s="456"/>
      <c r="K670" s="1429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1"/>
      <c r="I671" s="158"/>
      <c r="J671" s="159"/>
      <c r="K671" s="1421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2"/>
      <c r="I672" s="173"/>
      <c r="J672" s="174"/>
      <c r="K672" s="1422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82" t="s">
        <v>275</v>
      </c>
      <c r="D673" s="1783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920</v>
      </c>
      <c r="E674" s="282">
        <f>F674+G674+H674</f>
        <v>0</v>
      </c>
      <c r="F674" s="152"/>
      <c r="G674" s="153"/>
      <c r="H674" s="1419"/>
      <c r="I674" s="152"/>
      <c r="J674" s="153"/>
      <c r="K674" s="1419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921</v>
      </c>
      <c r="E675" s="296">
        <f>F675+G675+H675</f>
        <v>0</v>
      </c>
      <c r="F675" s="158"/>
      <c r="G675" s="159"/>
      <c r="H675" s="1421"/>
      <c r="I675" s="158"/>
      <c r="J675" s="159"/>
      <c r="K675" s="1421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922</v>
      </c>
      <c r="E676" s="288">
        <f>F676+G676+H676</f>
        <v>0</v>
      </c>
      <c r="F676" s="173"/>
      <c r="G676" s="174"/>
      <c r="H676" s="1422"/>
      <c r="I676" s="173"/>
      <c r="J676" s="174"/>
      <c r="K676" s="1422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82" t="s">
        <v>729</v>
      </c>
      <c r="D677" s="1783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19"/>
      <c r="I678" s="152"/>
      <c r="J678" s="153"/>
      <c r="K678" s="1419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1"/>
      <c r="I679" s="158"/>
      <c r="J679" s="159"/>
      <c r="K679" s="1421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2"/>
      <c r="I682" s="173"/>
      <c r="J682" s="174"/>
      <c r="K682" s="1422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82" t="s">
        <v>220</v>
      </c>
      <c r="D683" s="1783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2"/>
      <c r="I685" s="173"/>
      <c r="J685" s="174"/>
      <c r="K685" s="1422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82" t="s">
        <v>222</v>
      </c>
      <c r="D686" s="1783"/>
      <c r="E686" s="311">
        <f t="shared" si="152"/>
        <v>0</v>
      </c>
      <c r="F686" s="1423"/>
      <c r="G686" s="1424"/>
      <c r="H686" s="1425"/>
      <c r="I686" s="1423"/>
      <c r="J686" s="1424"/>
      <c r="K686" s="1425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90" t="s">
        <v>223</v>
      </c>
      <c r="D687" s="1791"/>
      <c r="E687" s="311">
        <f t="shared" si="152"/>
        <v>0</v>
      </c>
      <c r="F687" s="1423"/>
      <c r="G687" s="1424"/>
      <c r="H687" s="1425"/>
      <c r="I687" s="1423"/>
      <c r="J687" s="1424"/>
      <c r="K687" s="1425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90" t="s">
        <v>224</v>
      </c>
      <c r="D688" s="1791"/>
      <c r="E688" s="311">
        <f t="shared" si="152"/>
        <v>0</v>
      </c>
      <c r="F688" s="1423"/>
      <c r="G688" s="1424"/>
      <c r="H688" s="1425"/>
      <c r="I688" s="1423"/>
      <c r="J688" s="1424"/>
      <c r="K688" s="1425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90" t="s">
        <v>1676</v>
      </c>
      <c r="D689" s="1791"/>
      <c r="E689" s="311">
        <f t="shared" si="152"/>
        <v>0</v>
      </c>
      <c r="F689" s="1423"/>
      <c r="G689" s="1424"/>
      <c r="H689" s="1425"/>
      <c r="I689" s="1423"/>
      <c r="J689" s="1424"/>
      <c r="K689" s="1425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82" t="s">
        <v>225</v>
      </c>
      <c r="D690" s="1783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2010</v>
      </c>
      <c r="E691" s="282">
        <f aca="true" t="shared" si="155" ref="E691:E698">F691+G691+H691</f>
        <v>0</v>
      </c>
      <c r="F691" s="152"/>
      <c r="G691" s="153"/>
      <c r="H691" s="1419"/>
      <c r="I691" s="152"/>
      <c r="J691" s="153"/>
      <c r="K691" s="1419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19"/>
      <c r="I692" s="152"/>
      <c r="J692" s="153"/>
      <c r="K692" s="1419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6"/>
      <c r="I693" s="450"/>
      <c r="J693" s="451"/>
      <c r="K693" s="1426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7"/>
      <c r="G694" s="638"/>
      <c r="H694" s="1427"/>
      <c r="I694" s="637"/>
      <c r="J694" s="638"/>
      <c r="K694" s="1427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1"/>
      <c r="G695" s="602"/>
      <c r="H695" s="1428"/>
      <c r="I695" s="601"/>
      <c r="J695" s="602"/>
      <c r="K695" s="1428"/>
      <c r="L695" s="336">
        <f t="shared" si="156"/>
        <v>0</v>
      </c>
      <c r="M695" s="12">
        <f t="shared" si="148"/>
      </c>
      <c r="N695" s="13"/>
    </row>
    <row r="696" spans="2:14" ht="31.5">
      <c r="B696" s="293"/>
      <c r="C696" s="319">
        <v>2990</v>
      </c>
      <c r="D696" s="357" t="s">
        <v>2011</v>
      </c>
      <c r="E696" s="321">
        <f t="shared" si="155"/>
        <v>0</v>
      </c>
      <c r="F696" s="455"/>
      <c r="G696" s="456"/>
      <c r="H696" s="1429"/>
      <c r="I696" s="455"/>
      <c r="J696" s="456"/>
      <c r="K696" s="1429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29"/>
      <c r="I697" s="455"/>
      <c r="J697" s="456"/>
      <c r="K697" s="1429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2"/>
      <c r="I698" s="173"/>
      <c r="J698" s="174"/>
      <c r="K698" s="1422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60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722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1673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82" t="s">
        <v>237</v>
      </c>
      <c r="D706" s="1783"/>
      <c r="E706" s="311">
        <f t="shared" si="158"/>
        <v>0</v>
      </c>
      <c r="F706" s="1472">
        <v>0</v>
      </c>
      <c r="G706" s="1473">
        <v>0</v>
      </c>
      <c r="H706" s="1474">
        <v>0</v>
      </c>
      <c r="I706" s="1472">
        <v>0</v>
      </c>
      <c r="J706" s="1473">
        <v>0</v>
      </c>
      <c r="K706" s="1474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82" t="s">
        <v>238</v>
      </c>
      <c r="D707" s="1783"/>
      <c r="E707" s="311">
        <f t="shared" si="158"/>
        <v>0</v>
      </c>
      <c r="F707" s="1423"/>
      <c r="G707" s="1424"/>
      <c r="H707" s="1425"/>
      <c r="I707" s="1423">
        <v>36213</v>
      </c>
      <c r="J707" s="1424"/>
      <c r="K707" s="1425"/>
      <c r="L707" s="311">
        <f t="shared" si="159"/>
        <v>36213</v>
      </c>
      <c r="M707" s="12">
        <f t="shared" si="160"/>
        <v>1</v>
      </c>
      <c r="N707" s="13"/>
    </row>
    <row r="708" spans="2:14" ht="15.75">
      <c r="B708" s="273">
        <v>4100</v>
      </c>
      <c r="C708" s="1782" t="s">
        <v>239</v>
      </c>
      <c r="D708" s="1783"/>
      <c r="E708" s="311">
        <f t="shared" si="158"/>
        <v>0</v>
      </c>
      <c r="F708" s="1473">
        <v>0</v>
      </c>
      <c r="G708" s="1473">
        <v>0</v>
      </c>
      <c r="H708" s="1473">
        <v>0</v>
      </c>
      <c r="I708" s="1473">
        <v>0</v>
      </c>
      <c r="J708" s="1473">
        <v>0</v>
      </c>
      <c r="K708" s="1473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82" t="s">
        <v>240</v>
      </c>
      <c r="D709" s="1783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1"/>
      <c r="I711" s="158"/>
      <c r="J711" s="159"/>
      <c r="K711" s="1421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1"/>
      <c r="I712" s="158"/>
      <c r="J712" s="159"/>
      <c r="K712" s="1421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1"/>
      <c r="I713" s="158"/>
      <c r="J713" s="159"/>
      <c r="K713" s="1421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1"/>
      <c r="I714" s="158"/>
      <c r="J714" s="159"/>
      <c r="K714" s="1421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2"/>
      <c r="I715" s="173"/>
      <c r="J715" s="174"/>
      <c r="K715" s="1422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82" t="s">
        <v>1677</v>
      </c>
      <c r="D716" s="1783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19"/>
      <c r="I717" s="152"/>
      <c r="J717" s="153"/>
      <c r="K717" s="1419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1"/>
      <c r="I718" s="158"/>
      <c r="J718" s="159"/>
      <c r="K718" s="1421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2"/>
      <c r="I719" s="173"/>
      <c r="J719" s="174"/>
      <c r="K719" s="1422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82" t="s">
        <v>1674</v>
      </c>
      <c r="D720" s="1783"/>
      <c r="E720" s="311">
        <f t="shared" si="165"/>
        <v>0</v>
      </c>
      <c r="F720" s="1423"/>
      <c r="G720" s="1424"/>
      <c r="H720" s="1425"/>
      <c r="I720" s="1423"/>
      <c r="J720" s="1424"/>
      <c r="K720" s="1425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82" t="s">
        <v>1675</v>
      </c>
      <c r="D721" s="1783"/>
      <c r="E721" s="311">
        <f t="shared" si="165"/>
        <v>0</v>
      </c>
      <c r="F721" s="1423"/>
      <c r="G721" s="1424"/>
      <c r="H721" s="1425"/>
      <c r="I721" s="1423"/>
      <c r="J721" s="1424"/>
      <c r="K721" s="1425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90" t="s">
        <v>250</v>
      </c>
      <c r="D722" s="1791"/>
      <c r="E722" s="311">
        <f t="shared" si="165"/>
        <v>0</v>
      </c>
      <c r="F722" s="1423"/>
      <c r="G722" s="1424"/>
      <c r="H722" s="1425"/>
      <c r="I722" s="1423"/>
      <c r="J722" s="1424"/>
      <c r="K722" s="1425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82" t="s">
        <v>276</v>
      </c>
      <c r="D723" s="1783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19"/>
      <c r="I724" s="152"/>
      <c r="J724" s="153"/>
      <c r="K724" s="1419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2"/>
      <c r="I725" s="173"/>
      <c r="J725" s="174"/>
      <c r="K725" s="1422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86" t="s">
        <v>251</v>
      </c>
      <c r="D726" s="1787"/>
      <c r="E726" s="311">
        <f>F726+G726+H726</f>
        <v>0</v>
      </c>
      <c r="F726" s="1423"/>
      <c r="G726" s="1424"/>
      <c r="H726" s="1425"/>
      <c r="I726" s="1423"/>
      <c r="J726" s="1424"/>
      <c r="K726" s="1425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86" t="s">
        <v>252</v>
      </c>
      <c r="D727" s="1787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19"/>
      <c r="I728" s="152"/>
      <c r="J728" s="153"/>
      <c r="K728" s="1419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1"/>
      <c r="I729" s="158"/>
      <c r="J729" s="159"/>
      <c r="K729" s="1421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1"/>
      <c r="I730" s="158"/>
      <c r="J730" s="159"/>
      <c r="K730" s="1421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1"/>
      <c r="I731" s="158"/>
      <c r="J731" s="159"/>
      <c r="K731" s="1421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1"/>
      <c r="I732" s="158"/>
      <c r="J732" s="159"/>
      <c r="K732" s="1421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1"/>
      <c r="I733" s="158"/>
      <c r="J733" s="159"/>
      <c r="K733" s="1421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2"/>
      <c r="I734" s="173"/>
      <c r="J734" s="174"/>
      <c r="K734" s="1422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86" t="s">
        <v>632</v>
      </c>
      <c r="D735" s="1787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19"/>
      <c r="I736" s="152"/>
      <c r="J736" s="153"/>
      <c r="K736" s="1419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2"/>
      <c r="I737" s="173"/>
      <c r="J737" s="174"/>
      <c r="K737" s="1422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86" t="s">
        <v>692</v>
      </c>
      <c r="D738" s="1787"/>
      <c r="E738" s="311">
        <f>F738+G738+H738</f>
        <v>0</v>
      </c>
      <c r="F738" s="1423"/>
      <c r="G738" s="1424"/>
      <c r="H738" s="1425"/>
      <c r="I738" s="1423"/>
      <c r="J738" s="1424"/>
      <c r="K738" s="1425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82" t="s">
        <v>693</v>
      </c>
      <c r="D739" s="1783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694</v>
      </c>
      <c r="E740" s="282">
        <f>F740+G740+H740</f>
        <v>0</v>
      </c>
      <c r="F740" s="152"/>
      <c r="G740" s="153"/>
      <c r="H740" s="1419"/>
      <c r="I740" s="152"/>
      <c r="J740" s="153"/>
      <c r="K740" s="1419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695</v>
      </c>
      <c r="E741" s="296">
        <f>F741+G741+H741</f>
        <v>0</v>
      </c>
      <c r="F741" s="158"/>
      <c r="G741" s="159"/>
      <c r="H741" s="1421"/>
      <c r="I741" s="158"/>
      <c r="J741" s="159"/>
      <c r="K741" s="1421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696</v>
      </c>
      <c r="E742" s="296">
        <f>F742+G742+H742</f>
        <v>0</v>
      </c>
      <c r="F742" s="158"/>
      <c r="G742" s="159"/>
      <c r="H742" s="1421"/>
      <c r="I742" s="158"/>
      <c r="J742" s="159"/>
      <c r="K742" s="1421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697</v>
      </c>
      <c r="E743" s="288">
        <f>F743+G743+H743</f>
        <v>0</v>
      </c>
      <c r="F743" s="173"/>
      <c r="G743" s="174"/>
      <c r="H743" s="1422"/>
      <c r="I743" s="173"/>
      <c r="J743" s="174"/>
      <c r="K743" s="1422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88" t="s">
        <v>923</v>
      </c>
      <c r="D744" s="1789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698</v>
      </c>
      <c r="E745" s="282">
        <f>F745+G745+H745</f>
        <v>0</v>
      </c>
      <c r="F745" s="1473">
        <v>0</v>
      </c>
      <c r="G745" s="1473">
        <v>0</v>
      </c>
      <c r="H745" s="1473">
        <v>0</v>
      </c>
      <c r="I745" s="1473">
        <v>0</v>
      </c>
      <c r="J745" s="1473">
        <v>0</v>
      </c>
      <c r="K745" s="1473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699</v>
      </c>
      <c r="E746" s="315">
        <f>F746+G746+H746</f>
        <v>0</v>
      </c>
      <c r="F746" s="1473">
        <v>0</v>
      </c>
      <c r="G746" s="1473">
        <v>0</v>
      </c>
      <c r="H746" s="1473">
        <v>0</v>
      </c>
      <c r="I746" s="1473">
        <v>0</v>
      </c>
      <c r="J746" s="1473">
        <v>0</v>
      </c>
      <c r="K746" s="1473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700</v>
      </c>
      <c r="E747" s="378">
        <f>F747+G747+H747</f>
        <v>0</v>
      </c>
      <c r="F747" s="1473">
        <v>0</v>
      </c>
      <c r="G747" s="1473">
        <v>0</v>
      </c>
      <c r="H747" s="1473">
        <v>0</v>
      </c>
      <c r="I747" s="1473">
        <v>0</v>
      </c>
      <c r="J747" s="1473">
        <v>0</v>
      </c>
      <c r="K747" s="1473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3"/>
      <c r="C748" s="1784" t="s">
        <v>701</v>
      </c>
      <c r="D748" s="1785"/>
      <c r="E748" s="1439"/>
      <c r="F748" s="1439"/>
      <c r="G748" s="1439"/>
      <c r="H748" s="1439"/>
      <c r="I748" s="1439"/>
      <c r="J748" s="1439"/>
      <c r="K748" s="1439"/>
      <c r="L748" s="1440"/>
      <c r="M748" s="12">
        <f t="shared" si="171"/>
      </c>
      <c r="N748" s="13"/>
    </row>
    <row r="749" spans="2:14" ht="15.75">
      <c r="B749" s="382">
        <v>98</v>
      </c>
      <c r="C749" s="1784" t="s">
        <v>701</v>
      </c>
      <c r="D749" s="1785"/>
      <c r="E749" s="383">
        <f>F749+G749+H749</f>
        <v>0</v>
      </c>
      <c r="F749" s="1430"/>
      <c r="G749" s="1431"/>
      <c r="H749" s="1432"/>
      <c r="I749" s="1462">
        <v>0</v>
      </c>
      <c r="J749" s="1463">
        <v>0</v>
      </c>
      <c r="K749" s="1464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4"/>
      <c r="C750" s="1435"/>
      <c r="D750" s="1436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7"/>
      <c r="C751" s="111"/>
      <c r="D751" s="1438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7"/>
      <c r="C752" s="111"/>
      <c r="D752" s="1438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5"/>
      <c r="C753" s="394" t="s">
        <v>748</v>
      </c>
      <c r="D753" s="1433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241827</v>
      </c>
      <c r="J753" s="398">
        <f t="shared" si="175"/>
        <v>0</v>
      </c>
      <c r="K753" s="399">
        <f t="shared" si="175"/>
        <v>0</v>
      </c>
      <c r="L753" s="396">
        <f t="shared" si="175"/>
        <v>241827</v>
      </c>
      <c r="M753" s="12">
        <f t="shared" si="171"/>
        <v>1</v>
      </c>
      <c r="N753" s="73" t="str">
        <f>LEFT(C634,1)</f>
        <v>3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8"/>
      <c r="C755" s="1368"/>
      <c r="D755" s="1369"/>
      <c r="E755" s="1368"/>
      <c r="F755" s="1368"/>
      <c r="G755" s="1368"/>
      <c r="H755" s="1368"/>
      <c r="I755" s="1368"/>
      <c r="J755" s="1368"/>
      <c r="K755" s="1368"/>
      <c r="L755" s="1370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3" ht="15.75">
      <c r="B758" s="6"/>
      <c r="C758" s="6"/>
      <c r="D758" s="522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</row>
    <row r="759" spans="2:13" ht="15.75">
      <c r="B759" s="6"/>
      <c r="C759" s="1366"/>
      <c r="D759" s="1367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</row>
    <row r="760" spans="2:13" ht="15.75">
      <c r="B760" s="1794" t="str">
        <f>$B$7</f>
        <v>ОТЧЕТНИ ДАННИ ПО ЕБК ЗА СМЕТКИТЕ ЗА СРЕДСТВАТА ОТ ЕВРОПЕЙСКИЯ СЪЮЗ - КСФ</v>
      </c>
      <c r="C760" s="1795"/>
      <c r="D760" s="1795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</row>
    <row r="761" spans="2:13" ht="15.75">
      <c r="B761" s="229"/>
      <c r="C761" s="392"/>
      <c r="D761" s="401"/>
      <c r="E761" s="407" t="s">
        <v>468</v>
      </c>
      <c r="F761" s="407" t="s">
        <v>842</v>
      </c>
      <c r="G761" s="238"/>
      <c r="H761" s="1363" t="s">
        <v>1266</v>
      </c>
      <c r="I761" s="1364"/>
      <c r="J761" s="1365"/>
      <c r="K761" s="238"/>
      <c r="L761" s="238"/>
      <c r="M761" s="7">
        <f>(IF($E892&lt;&gt;0,$M$2,IF($L892&lt;&gt;0,$M$2,"")))</f>
        <v>1</v>
      </c>
    </row>
    <row r="762" spans="2:13" ht="18.75">
      <c r="B762" s="1796" t="str">
        <f>$B$9</f>
        <v>Твърдица</v>
      </c>
      <c r="C762" s="1797"/>
      <c r="D762" s="1798"/>
      <c r="E762" s="115">
        <f>$E$9</f>
        <v>43101</v>
      </c>
      <c r="F762" s="227">
        <f>$F$9</f>
        <v>43404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</row>
    <row r="763" spans="2:13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</row>
    <row r="764" spans="2:13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</row>
    <row r="765" spans="2:13" ht="19.5">
      <c r="B765" s="1799" t="str">
        <f>$B$12</f>
        <v>Твърдица</v>
      </c>
      <c r="C765" s="1800"/>
      <c r="D765" s="1801"/>
      <c r="E765" s="411" t="s">
        <v>898</v>
      </c>
      <c r="F765" s="1361" t="str">
        <f>$F$12</f>
        <v>7004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</row>
    <row r="766" spans="2:13" ht="15.75">
      <c r="B766" s="234" t="str">
        <f>$B$13</f>
        <v>(наименование на първостепенния разпоредител с бюджет)</v>
      </c>
      <c r="C766" s="229"/>
      <c r="D766" s="230"/>
      <c r="E766" s="1362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</row>
    <row r="767" spans="2:13" ht="19.5">
      <c r="B767" s="237"/>
      <c r="C767" s="238"/>
      <c r="D767" s="124" t="s">
        <v>899</v>
      </c>
      <c r="E767" s="239">
        <f>$E$15</f>
        <v>98</v>
      </c>
      <c r="F767" s="415" t="str">
        <f>$F$15</f>
        <v>СЕС - КСФ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</row>
    <row r="768" spans="2:13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8" t="s">
        <v>469</v>
      </c>
      <c r="M768" s="7">
        <f>(IF($E892&lt;&gt;0,$M$2,IF($L892&lt;&gt;0,$M$2,"")))</f>
        <v>1</v>
      </c>
    </row>
    <row r="769" spans="2:13" ht="18.75">
      <c r="B769" s="248"/>
      <c r="C769" s="249"/>
      <c r="D769" s="250" t="s">
        <v>719</v>
      </c>
      <c r="E769" s="1802" t="s">
        <v>2031</v>
      </c>
      <c r="F769" s="1803"/>
      <c r="G769" s="1803"/>
      <c r="H769" s="1804"/>
      <c r="I769" s="1805" t="s">
        <v>2032</v>
      </c>
      <c r="J769" s="1806"/>
      <c r="K769" s="1806"/>
      <c r="L769" s="1807"/>
      <c r="M769" s="7">
        <f>(IF($E892&lt;&gt;0,$M$2,IF($L892&lt;&gt;0,$M$2,"")))</f>
        <v>1</v>
      </c>
    </row>
    <row r="770" spans="2:13" ht="56.25">
      <c r="B770" s="251" t="s">
        <v>62</v>
      </c>
      <c r="C770" s="252" t="s">
        <v>470</v>
      </c>
      <c r="D770" s="253" t="s">
        <v>720</v>
      </c>
      <c r="E770" s="1404" t="str">
        <f>$E$20</f>
        <v>Уточнен план                Общо</v>
      </c>
      <c r="F770" s="1408" t="str">
        <f>$F$20</f>
        <v>държавни дейности</v>
      </c>
      <c r="G770" s="1409" t="str">
        <f>$G$20</f>
        <v>местни дейности</v>
      </c>
      <c r="H770" s="1410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9" t="str">
        <f>$L$20</f>
        <v>ОТЧЕТ                                    ОБЩО</v>
      </c>
      <c r="M770" s="7">
        <f>(IF($E892&lt;&gt;0,$M$2,IF($L892&lt;&gt;0,$M$2,"")))</f>
        <v>1</v>
      </c>
    </row>
    <row r="771" spans="2:13" ht="18.75">
      <c r="B771" s="259"/>
      <c r="C771" s="260"/>
      <c r="D771" s="261" t="s">
        <v>750</v>
      </c>
      <c r="E771" s="1456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</row>
    <row r="772" spans="2:13" ht="15.75">
      <c r="B772" s="1452"/>
      <c r="C772" s="1608" t="str">
        <f>VLOOKUP(D772,OP_LIST2,2,FALSE)</f>
        <v>98311</v>
      </c>
      <c r="D772" s="1453" t="s">
        <v>1245</v>
      </c>
      <c r="E772" s="390"/>
      <c r="F772" s="1442"/>
      <c r="G772" s="1443"/>
      <c r="H772" s="1444"/>
      <c r="I772" s="1442"/>
      <c r="J772" s="1443"/>
      <c r="K772" s="1444"/>
      <c r="L772" s="1441"/>
      <c r="M772" s="7">
        <f>(IF($E892&lt;&gt;0,$M$2,IF($L892&lt;&gt;0,$M$2,"")))</f>
        <v>1</v>
      </c>
    </row>
    <row r="773" spans="2:13" ht="15.75">
      <c r="B773" s="1455"/>
      <c r="C773" s="1460">
        <f>VLOOKUP(D774,EBK_DEIN2,2,FALSE)</f>
        <v>1122</v>
      </c>
      <c r="D773" s="1459" t="s">
        <v>799</v>
      </c>
      <c r="E773" s="390"/>
      <c r="F773" s="1445"/>
      <c r="G773" s="1446"/>
      <c r="H773" s="1447"/>
      <c r="I773" s="1445"/>
      <c r="J773" s="1446"/>
      <c r="K773" s="1447"/>
      <c r="L773" s="1441"/>
      <c r="M773" s="7">
        <f>(IF($E892&lt;&gt;0,$M$2,IF($L892&lt;&gt;0,$M$2,"")))</f>
        <v>1</v>
      </c>
    </row>
    <row r="774" spans="2:13" ht="15.75">
      <c r="B774" s="1451"/>
      <c r="C774" s="1587">
        <f>+C773</f>
        <v>1122</v>
      </c>
      <c r="D774" s="1453" t="s">
        <v>392</v>
      </c>
      <c r="E774" s="390"/>
      <c r="F774" s="1445"/>
      <c r="G774" s="1446"/>
      <c r="H774" s="1447"/>
      <c r="I774" s="1445"/>
      <c r="J774" s="1446"/>
      <c r="K774" s="1447"/>
      <c r="L774" s="1441"/>
      <c r="M774" s="7">
        <f>(IF($E892&lt;&gt;0,$M$2,IF($L892&lt;&gt;0,$M$2,"")))</f>
        <v>1</v>
      </c>
    </row>
    <row r="775" spans="2:13" ht="15.75">
      <c r="B775" s="1457"/>
      <c r="C775" s="1454"/>
      <c r="D775" s="1458" t="s">
        <v>721</v>
      </c>
      <c r="E775" s="390"/>
      <c r="F775" s="1448"/>
      <c r="G775" s="1449"/>
      <c r="H775" s="1450"/>
      <c r="I775" s="1448"/>
      <c r="J775" s="1449"/>
      <c r="K775" s="1450"/>
      <c r="L775" s="1441"/>
      <c r="M775" s="7">
        <f>(IF($E892&lt;&gt;0,$M$2,IF($L892&lt;&gt;0,$M$2,"")))</f>
        <v>1</v>
      </c>
    </row>
    <row r="776" spans="2:14" ht="15.75">
      <c r="B776" s="273">
        <v>100</v>
      </c>
      <c r="C776" s="1808" t="s">
        <v>751</v>
      </c>
      <c r="D776" s="1809"/>
      <c r="E776" s="274">
        <f aca="true" t="shared" si="176" ref="E776:L776">SUM(E777:E778)</f>
        <v>0</v>
      </c>
      <c r="F776" s="275">
        <f t="shared" si="176"/>
        <v>0</v>
      </c>
      <c r="G776" s="276">
        <f t="shared" si="176"/>
        <v>0</v>
      </c>
      <c r="H776" s="277">
        <f t="shared" si="176"/>
        <v>0</v>
      </c>
      <c r="I776" s="275">
        <f t="shared" si="176"/>
        <v>0</v>
      </c>
      <c r="J776" s="276">
        <f t="shared" si="176"/>
        <v>0</v>
      </c>
      <c r="K776" s="277">
        <f t="shared" si="176"/>
        <v>0</v>
      </c>
      <c r="L776" s="274">
        <f t="shared" si="176"/>
        <v>0</v>
      </c>
      <c r="M776" s="12">
        <f aca="true" t="shared" si="177" ref="M776:M807"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752</v>
      </c>
      <c r="E777" s="282">
        <f>F777+G777+H777</f>
        <v>0</v>
      </c>
      <c r="F777" s="152"/>
      <c r="G777" s="153">
        <v>0</v>
      </c>
      <c r="H777" s="1419"/>
      <c r="I777" s="152"/>
      <c r="J777" s="153">
        <v>0</v>
      </c>
      <c r="K777" s="1419"/>
      <c r="L777" s="282">
        <f>I777+J777+K777</f>
        <v>0</v>
      </c>
      <c r="M777" s="12">
        <f t="shared" si="177"/>
      </c>
      <c r="N777" s="13"/>
    </row>
    <row r="778" spans="2:14" ht="15.75">
      <c r="B778" s="279"/>
      <c r="C778" s="286">
        <v>102</v>
      </c>
      <c r="D778" s="287" t="s">
        <v>753</v>
      </c>
      <c r="E778" s="288">
        <f>F778+G778+H778</f>
        <v>0</v>
      </c>
      <c r="F778" s="173"/>
      <c r="G778" s="174"/>
      <c r="H778" s="1422"/>
      <c r="I778" s="173"/>
      <c r="J778" s="174"/>
      <c r="K778" s="1422"/>
      <c r="L778" s="288">
        <f>I778+J778+K778</f>
        <v>0</v>
      </c>
      <c r="M778" s="12">
        <f t="shared" si="177"/>
      </c>
      <c r="N778" s="13"/>
    </row>
    <row r="779" spans="2:14" ht="15.75">
      <c r="B779" s="273">
        <v>200</v>
      </c>
      <c r="C779" s="1792" t="s">
        <v>754</v>
      </c>
      <c r="D779" s="1793"/>
      <c r="E779" s="274">
        <f aca="true" t="shared" si="178" ref="E779:L779">SUM(E780:E784)</f>
        <v>0</v>
      </c>
      <c r="F779" s="275">
        <f t="shared" si="178"/>
        <v>0</v>
      </c>
      <c r="G779" s="276">
        <f t="shared" si="178"/>
        <v>0</v>
      </c>
      <c r="H779" s="277">
        <f t="shared" si="178"/>
        <v>0</v>
      </c>
      <c r="I779" s="275">
        <f t="shared" si="178"/>
        <v>0</v>
      </c>
      <c r="J779" s="276">
        <f t="shared" si="178"/>
        <v>0</v>
      </c>
      <c r="K779" s="277">
        <f t="shared" si="178"/>
        <v>0</v>
      </c>
      <c r="L779" s="274">
        <f t="shared" si="178"/>
        <v>0</v>
      </c>
      <c r="M779" s="12">
        <f t="shared" si="177"/>
      </c>
      <c r="N779" s="13"/>
    </row>
    <row r="780" spans="2:14" ht="15.75">
      <c r="B780" s="292"/>
      <c r="C780" s="280">
        <v>201</v>
      </c>
      <c r="D780" s="281" t="s">
        <v>755</v>
      </c>
      <c r="E780" s="282">
        <f>F780+G780+H780</f>
        <v>0</v>
      </c>
      <c r="F780" s="152"/>
      <c r="G780" s="153"/>
      <c r="H780" s="1419"/>
      <c r="I780" s="152"/>
      <c r="J780" s="153"/>
      <c r="K780" s="1419"/>
      <c r="L780" s="282">
        <f>I780+J780+K780</f>
        <v>0</v>
      </c>
      <c r="M780" s="12">
        <f t="shared" si="177"/>
      </c>
      <c r="N780" s="13"/>
    </row>
    <row r="781" spans="2:14" ht="15.75">
      <c r="B781" s="293"/>
      <c r="C781" s="294">
        <v>202</v>
      </c>
      <c r="D781" s="295" t="s">
        <v>756</v>
      </c>
      <c r="E781" s="296">
        <f>F781+G781+H781</f>
        <v>0</v>
      </c>
      <c r="F781" s="158"/>
      <c r="G781" s="159"/>
      <c r="H781" s="1421"/>
      <c r="I781" s="158"/>
      <c r="J781" s="159"/>
      <c r="K781" s="1421"/>
      <c r="L781" s="296">
        <f>I781+J781+K781</f>
        <v>0</v>
      </c>
      <c r="M781" s="12">
        <f t="shared" si="177"/>
      </c>
      <c r="N781" s="13"/>
    </row>
    <row r="782" spans="2:14" ht="31.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1"/>
      <c r="I782" s="158"/>
      <c r="J782" s="159"/>
      <c r="K782" s="1421"/>
      <c r="L782" s="296">
        <f>I782+J782+K782</f>
        <v>0</v>
      </c>
      <c r="M782" s="12">
        <f t="shared" si="177"/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1"/>
      <c r="I783" s="158"/>
      <c r="J783" s="159"/>
      <c r="K783" s="1421"/>
      <c r="L783" s="296">
        <f>I783+J783+K783</f>
        <v>0</v>
      </c>
      <c r="M783" s="12">
        <f t="shared" si="177"/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2"/>
      <c r="I784" s="173"/>
      <c r="J784" s="174"/>
      <c r="K784" s="1422"/>
      <c r="L784" s="288">
        <f>I784+J784+K784</f>
        <v>0</v>
      </c>
      <c r="M784" s="12">
        <f t="shared" si="177"/>
      </c>
      <c r="N784" s="13"/>
    </row>
    <row r="785" spans="2:14" ht="15.75">
      <c r="B785" s="273">
        <v>500</v>
      </c>
      <c r="C785" s="1810" t="s">
        <v>195</v>
      </c>
      <c r="D785" s="1811"/>
      <c r="E785" s="274">
        <f aca="true" t="shared" si="179" ref="E785:L785">SUM(E786:E792)</f>
        <v>0</v>
      </c>
      <c r="F785" s="275">
        <f t="shared" si="179"/>
        <v>0</v>
      </c>
      <c r="G785" s="276">
        <f t="shared" si="179"/>
        <v>0</v>
      </c>
      <c r="H785" s="277">
        <f t="shared" si="179"/>
        <v>0</v>
      </c>
      <c r="I785" s="275">
        <f t="shared" si="179"/>
        <v>0</v>
      </c>
      <c r="J785" s="276">
        <f t="shared" si="179"/>
        <v>0</v>
      </c>
      <c r="K785" s="277">
        <f t="shared" si="179"/>
        <v>0</v>
      </c>
      <c r="L785" s="274">
        <f t="shared" si="179"/>
        <v>0</v>
      </c>
      <c r="M785" s="12">
        <f t="shared" si="177"/>
      </c>
      <c r="N785" s="13"/>
    </row>
    <row r="786" spans="2:14" ht="15.75">
      <c r="B786" s="292"/>
      <c r="C786" s="303">
        <v>551</v>
      </c>
      <c r="D786" s="304" t="s">
        <v>196</v>
      </c>
      <c r="E786" s="282">
        <f aca="true" t="shared" si="180" ref="E786:E793">F786+G786+H786</f>
        <v>0</v>
      </c>
      <c r="F786" s="152"/>
      <c r="G786" s="153"/>
      <c r="H786" s="1419"/>
      <c r="I786" s="152"/>
      <c r="J786" s="153"/>
      <c r="K786" s="1419"/>
      <c r="L786" s="282">
        <f aca="true" t="shared" si="181" ref="L786:L793">I786+J786+K786</f>
        <v>0</v>
      </c>
      <c r="M786" s="12">
        <f t="shared" si="177"/>
      </c>
      <c r="N786" s="13"/>
    </row>
    <row r="787" spans="2:14" ht="15.75">
      <c r="B787" s="292"/>
      <c r="C787" s="305">
        <v>552</v>
      </c>
      <c r="D787" s="306" t="s">
        <v>918</v>
      </c>
      <c r="E787" s="296">
        <f t="shared" si="180"/>
        <v>0</v>
      </c>
      <c r="F787" s="158"/>
      <c r="G787" s="159"/>
      <c r="H787" s="1421"/>
      <c r="I787" s="158"/>
      <c r="J787" s="159"/>
      <c r="K787" s="1421"/>
      <c r="L787" s="296">
        <f t="shared" si="181"/>
        <v>0</v>
      </c>
      <c r="M787" s="12">
        <f t="shared" si="177"/>
      </c>
      <c r="N787" s="13"/>
    </row>
    <row r="788" spans="2:14" ht="15.75">
      <c r="B788" s="307"/>
      <c r="C788" s="305">
        <v>558</v>
      </c>
      <c r="D788" s="308" t="s">
        <v>879</v>
      </c>
      <c r="E788" s="296">
        <f t="shared" si="180"/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 t="shared" si="181"/>
        <v>0</v>
      </c>
      <c r="M788" s="12">
        <f t="shared" si="177"/>
      </c>
      <c r="N788" s="13"/>
    </row>
    <row r="789" spans="2:14" ht="15.75">
      <c r="B789" s="307"/>
      <c r="C789" s="305">
        <v>560</v>
      </c>
      <c r="D789" s="308" t="s">
        <v>197</v>
      </c>
      <c r="E789" s="296">
        <f t="shared" si="180"/>
        <v>0</v>
      </c>
      <c r="F789" s="158"/>
      <c r="G789" s="159"/>
      <c r="H789" s="1421"/>
      <c r="I789" s="158"/>
      <c r="J789" s="159"/>
      <c r="K789" s="1421"/>
      <c r="L789" s="296">
        <f t="shared" si="181"/>
        <v>0</v>
      </c>
      <c r="M789" s="12">
        <f t="shared" si="177"/>
      </c>
      <c r="N789" s="13"/>
    </row>
    <row r="790" spans="2:14" ht="15.75">
      <c r="B790" s="307"/>
      <c r="C790" s="305">
        <v>580</v>
      </c>
      <c r="D790" s="306" t="s">
        <v>198</v>
      </c>
      <c r="E790" s="296">
        <f t="shared" si="180"/>
        <v>0</v>
      </c>
      <c r="F790" s="158"/>
      <c r="G790" s="159"/>
      <c r="H790" s="1421"/>
      <c r="I790" s="158"/>
      <c r="J790" s="159"/>
      <c r="K790" s="1421"/>
      <c r="L790" s="296">
        <f t="shared" si="181"/>
        <v>0</v>
      </c>
      <c r="M790" s="12">
        <f t="shared" si="177"/>
      </c>
      <c r="N790" s="13"/>
    </row>
    <row r="791" spans="2:14" ht="15.75">
      <c r="B791" s="292"/>
      <c r="C791" s="305">
        <v>588</v>
      </c>
      <c r="D791" s="306" t="s">
        <v>881</v>
      </c>
      <c r="E791" s="296">
        <f t="shared" si="180"/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 t="shared" si="181"/>
        <v>0</v>
      </c>
      <c r="M791" s="12">
        <f t="shared" si="177"/>
      </c>
      <c r="N791" s="13"/>
    </row>
    <row r="792" spans="2:14" ht="31.5">
      <c r="B792" s="292"/>
      <c r="C792" s="309">
        <v>590</v>
      </c>
      <c r="D792" s="310" t="s">
        <v>199</v>
      </c>
      <c r="E792" s="288">
        <f t="shared" si="180"/>
        <v>0</v>
      </c>
      <c r="F792" s="173"/>
      <c r="G792" s="174"/>
      <c r="H792" s="1422"/>
      <c r="I792" s="173"/>
      <c r="J792" s="174"/>
      <c r="K792" s="1422"/>
      <c r="L792" s="288">
        <f t="shared" si="181"/>
        <v>0</v>
      </c>
      <c r="M792" s="12">
        <f t="shared" si="177"/>
      </c>
      <c r="N792" s="13"/>
    </row>
    <row r="793" spans="2:14" ht="15.75">
      <c r="B793" s="273">
        <v>800</v>
      </c>
      <c r="C793" s="1812" t="s">
        <v>200</v>
      </c>
      <c r="D793" s="1813"/>
      <c r="E793" s="311">
        <f t="shared" si="180"/>
        <v>0</v>
      </c>
      <c r="F793" s="1423"/>
      <c r="G793" s="1424"/>
      <c r="H793" s="1425"/>
      <c r="I793" s="1423"/>
      <c r="J793" s="1424"/>
      <c r="K793" s="1425"/>
      <c r="L793" s="311">
        <f t="shared" si="181"/>
        <v>0</v>
      </c>
      <c r="M793" s="12">
        <f t="shared" si="177"/>
      </c>
      <c r="N793" s="13"/>
    </row>
    <row r="794" spans="2:14" ht="15.75">
      <c r="B794" s="273">
        <v>1000</v>
      </c>
      <c r="C794" s="1792" t="s">
        <v>201</v>
      </c>
      <c r="D794" s="1793"/>
      <c r="E794" s="311">
        <f aca="true" t="shared" si="182" ref="E794:L794">SUM(E795:E811)</f>
        <v>0</v>
      </c>
      <c r="F794" s="275">
        <f t="shared" si="182"/>
        <v>0</v>
      </c>
      <c r="G794" s="276">
        <f t="shared" si="182"/>
        <v>0</v>
      </c>
      <c r="H794" s="277">
        <f t="shared" si="182"/>
        <v>0</v>
      </c>
      <c r="I794" s="275">
        <f t="shared" si="182"/>
        <v>0</v>
      </c>
      <c r="J794" s="276">
        <f t="shared" si="182"/>
        <v>99850</v>
      </c>
      <c r="K794" s="277">
        <f t="shared" si="182"/>
        <v>0</v>
      </c>
      <c r="L794" s="311">
        <f t="shared" si="182"/>
        <v>99850</v>
      </c>
      <c r="M794" s="12">
        <f t="shared" si="177"/>
        <v>1</v>
      </c>
      <c r="N794" s="13"/>
    </row>
    <row r="795" spans="2:14" ht="15.75">
      <c r="B795" s="293"/>
      <c r="C795" s="280">
        <v>1011</v>
      </c>
      <c r="D795" s="312" t="s">
        <v>202</v>
      </c>
      <c r="E795" s="282">
        <f aca="true" t="shared" si="183" ref="E795:E811">F795+G795+H795</f>
        <v>0</v>
      </c>
      <c r="F795" s="152"/>
      <c r="G795" s="153"/>
      <c r="H795" s="1419"/>
      <c r="I795" s="152"/>
      <c r="J795" s="153"/>
      <c r="K795" s="1419"/>
      <c r="L795" s="282">
        <f aca="true" t="shared" si="184" ref="L795:L811">I795+J795+K795</f>
        <v>0</v>
      </c>
      <c r="M795" s="12">
        <f t="shared" si="177"/>
      </c>
      <c r="N795" s="13"/>
    </row>
    <row r="796" spans="2:14" ht="15.75">
      <c r="B796" s="293"/>
      <c r="C796" s="294">
        <v>1012</v>
      </c>
      <c r="D796" s="295" t="s">
        <v>203</v>
      </c>
      <c r="E796" s="296">
        <f t="shared" si="183"/>
        <v>0</v>
      </c>
      <c r="F796" s="158"/>
      <c r="G796" s="159"/>
      <c r="H796" s="1421"/>
      <c r="I796" s="158"/>
      <c r="J796" s="159"/>
      <c r="K796" s="1421"/>
      <c r="L796" s="296">
        <f t="shared" si="184"/>
        <v>0</v>
      </c>
      <c r="M796" s="12">
        <f t="shared" si="177"/>
      </c>
      <c r="N796" s="13"/>
    </row>
    <row r="797" spans="2:14" ht="15.75">
      <c r="B797" s="293"/>
      <c r="C797" s="294">
        <v>1013</v>
      </c>
      <c r="D797" s="295" t="s">
        <v>204</v>
      </c>
      <c r="E797" s="296">
        <f t="shared" si="183"/>
        <v>0</v>
      </c>
      <c r="F797" s="158"/>
      <c r="G797" s="159"/>
      <c r="H797" s="1421"/>
      <c r="I797" s="158"/>
      <c r="J797" s="159"/>
      <c r="K797" s="1421"/>
      <c r="L797" s="296">
        <f t="shared" si="184"/>
        <v>0</v>
      </c>
      <c r="M797" s="12">
        <f t="shared" si="177"/>
      </c>
      <c r="N797" s="13"/>
    </row>
    <row r="798" spans="2:14" ht="15.75">
      <c r="B798" s="293"/>
      <c r="C798" s="294">
        <v>1014</v>
      </c>
      <c r="D798" s="295" t="s">
        <v>205</v>
      </c>
      <c r="E798" s="296">
        <f t="shared" si="183"/>
        <v>0</v>
      </c>
      <c r="F798" s="158"/>
      <c r="G798" s="159"/>
      <c r="H798" s="1421"/>
      <c r="I798" s="158"/>
      <c r="J798" s="159"/>
      <c r="K798" s="1421"/>
      <c r="L798" s="296">
        <f t="shared" si="184"/>
        <v>0</v>
      </c>
      <c r="M798" s="12">
        <f t="shared" si="177"/>
      </c>
      <c r="N798" s="13"/>
    </row>
    <row r="799" spans="2:14" ht="15.75">
      <c r="B799" s="293"/>
      <c r="C799" s="294">
        <v>1015</v>
      </c>
      <c r="D799" s="295" t="s">
        <v>206</v>
      </c>
      <c r="E799" s="296">
        <f t="shared" si="183"/>
        <v>0</v>
      </c>
      <c r="F799" s="158"/>
      <c r="G799" s="159"/>
      <c r="H799" s="1421"/>
      <c r="I799" s="158"/>
      <c r="J799" s="159">
        <v>1890</v>
      </c>
      <c r="K799" s="1421"/>
      <c r="L799" s="296">
        <f t="shared" si="184"/>
        <v>1890</v>
      </c>
      <c r="M799" s="12">
        <f t="shared" si="177"/>
        <v>1</v>
      </c>
      <c r="N799" s="13"/>
    </row>
    <row r="800" spans="2:14" ht="15.75">
      <c r="B800" s="293"/>
      <c r="C800" s="313">
        <v>1016</v>
      </c>
      <c r="D800" s="314" t="s">
        <v>207</v>
      </c>
      <c r="E800" s="315">
        <f t="shared" si="183"/>
        <v>0</v>
      </c>
      <c r="F800" s="164"/>
      <c r="G800" s="165"/>
      <c r="H800" s="1420"/>
      <c r="I800" s="164"/>
      <c r="J800" s="165"/>
      <c r="K800" s="1420"/>
      <c r="L800" s="315">
        <f t="shared" si="184"/>
        <v>0</v>
      </c>
      <c r="M800" s="12">
        <f t="shared" si="177"/>
      </c>
      <c r="N800" s="13"/>
    </row>
    <row r="801" spans="2:14" ht="15.75">
      <c r="B801" s="279"/>
      <c r="C801" s="319">
        <v>1020</v>
      </c>
      <c r="D801" s="320" t="s">
        <v>208</v>
      </c>
      <c r="E801" s="321">
        <f t="shared" si="183"/>
        <v>0</v>
      </c>
      <c r="F801" s="455"/>
      <c r="G801" s="456"/>
      <c r="H801" s="1429"/>
      <c r="I801" s="455"/>
      <c r="J801" s="456">
        <v>97960</v>
      </c>
      <c r="K801" s="1429"/>
      <c r="L801" s="321">
        <f t="shared" si="184"/>
        <v>97960</v>
      </c>
      <c r="M801" s="12">
        <f t="shared" si="177"/>
        <v>1</v>
      </c>
      <c r="N801" s="13"/>
    </row>
    <row r="802" spans="2:14" ht="15.75">
      <c r="B802" s="293"/>
      <c r="C802" s="325">
        <v>1030</v>
      </c>
      <c r="D802" s="326" t="s">
        <v>209</v>
      </c>
      <c r="E802" s="327">
        <f t="shared" si="183"/>
        <v>0</v>
      </c>
      <c r="F802" s="450"/>
      <c r="G802" s="451"/>
      <c r="H802" s="1426"/>
      <c r="I802" s="450"/>
      <c r="J802" s="451"/>
      <c r="K802" s="1426"/>
      <c r="L802" s="327">
        <f t="shared" si="184"/>
        <v>0</v>
      </c>
      <c r="M802" s="12">
        <f t="shared" si="177"/>
      </c>
      <c r="N802" s="13"/>
    </row>
    <row r="803" spans="2:14" ht="15.75">
      <c r="B803" s="293"/>
      <c r="C803" s="319">
        <v>1051</v>
      </c>
      <c r="D803" s="332" t="s">
        <v>210</v>
      </c>
      <c r="E803" s="321">
        <f t="shared" si="183"/>
        <v>0</v>
      </c>
      <c r="F803" s="455"/>
      <c r="G803" s="456"/>
      <c r="H803" s="1429"/>
      <c r="I803" s="455"/>
      <c r="J803" s="456"/>
      <c r="K803" s="1429"/>
      <c r="L803" s="321">
        <f t="shared" si="184"/>
        <v>0</v>
      </c>
      <c r="M803" s="12">
        <f t="shared" si="177"/>
      </c>
      <c r="N803" s="13"/>
    </row>
    <row r="804" spans="2:14" ht="15.75">
      <c r="B804" s="293"/>
      <c r="C804" s="294">
        <v>1052</v>
      </c>
      <c r="D804" s="295" t="s">
        <v>211</v>
      </c>
      <c r="E804" s="296">
        <f t="shared" si="183"/>
        <v>0</v>
      </c>
      <c r="F804" s="158"/>
      <c r="G804" s="159"/>
      <c r="H804" s="1421"/>
      <c r="I804" s="158"/>
      <c r="J804" s="159"/>
      <c r="K804" s="1421"/>
      <c r="L804" s="296">
        <f t="shared" si="184"/>
        <v>0</v>
      </c>
      <c r="M804" s="12">
        <f t="shared" si="177"/>
      </c>
      <c r="N804" s="13"/>
    </row>
    <row r="805" spans="2:14" ht="15.75">
      <c r="B805" s="293"/>
      <c r="C805" s="325">
        <v>1053</v>
      </c>
      <c r="D805" s="326" t="s">
        <v>882</v>
      </c>
      <c r="E805" s="327">
        <f t="shared" si="183"/>
        <v>0</v>
      </c>
      <c r="F805" s="450"/>
      <c r="G805" s="451"/>
      <c r="H805" s="1426"/>
      <c r="I805" s="450"/>
      <c r="J805" s="451"/>
      <c r="K805" s="1426"/>
      <c r="L805" s="327">
        <f t="shared" si="184"/>
        <v>0</v>
      </c>
      <c r="M805" s="12">
        <f t="shared" si="177"/>
      </c>
      <c r="N805" s="13"/>
    </row>
    <row r="806" spans="2:14" ht="15.75">
      <c r="B806" s="293"/>
      <c r="C806" s="319">
        <v>1062</v>
      </c>
      <c r="D806" s="320" t="s">
        <v>212</v>
      </c>
      <c r="E806" s="321">
        <f t="shared" si="183"/>
        <v>0</v>
      </c>
      <c r="F806" s="455"/>
      <c r="G806" s="456"/>
      <c r="H806" s="1429"/>
      <c r="I806" s="455"/>
      <c r="J806" s="456"/>
      <c r="K806" s="1429"/>
      <c r="L806" s="321">
        <f t="shared" si="184"/>
        <v>0</v>
      </c>
      <c r="M806" s="12">
        <f t="shared" si="177"/>
      </c>
      <c r="N806" s="13"/>
    </row>
    <row r="807" spans="2:14" ht="15.75">
      <c r="B807" s="293"/>
      <c r="C807" s="325">
        <v>1063</v>
      </c>
      <c r="D807" s="333" t="s">
        <v>808</v>
      </c>
      <c r="E807" s="327">
        <f t="shared" si="183"/>
        <v>0</v>
      </c>
      <c r="F807" s="450"/>
      <c r="G807" s="451"/>
      <c r="H807" s="1426"/>
      <c r="I807" s="450"/>
      <c r="J807" s="451"/>
      <c r="K807" s="1426"/>
      <c r="L807" s="327">
        <f t="shared" si="184"/>
        <v>0</v>
      </c>
      <c r="M807" s="12">
        <f t="shared" si="177"/>
      </c>
      <c r="N807" s="13"/>
    </row>
    <row r="808" spans="2:14" ht="15.75">
      <c r="B808" s="293"/>
      <c r="C808" s="334">
        <v>1069</v>
      </c>
      <c r="D808" s="335" t="s">
        <v>213</v>
      </c>
      <c r="E808" s="336">
        <f t="shared" si="183"/>
        <v>0</v>
      </c>
      <c r="F808" s="601"/>
      <c r="G808" s="602"/>
      <c r="H808" s="1428"/>
      <c r="I808" s="601"/>
      <c r="J808" s="602"/>
      <c r="K808" s="1428"/>
      <c r="L808" s="336">
        <f t="shared" si="184"/>
        <v>0</v>
      </c>
      <c r="M808" s="12">
        <f aca="true" t="shared" si="185" ref="M808:M839"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919</v>
      </c>
      <c r="E809" s="321">
        <f t="shared" si="183"/>
        <v>0</v>
      </c>
      <c r="F809" s="455"/>
      <c r="G809" s="456"/>
      <c r="H809" s="1429"/>
      <c r="I809" s="455"/>
      <c r="J809" s="456"/>
      <c r="K809" s="1429"/>
      <c r="L809" s="321">
        <f t="shared" si="184"/>
        <v>0</v>
      </c>
      <c r="M809" s="12">
        <f t="shared" si="185"/>
      </c>
      <c r="N809" s="13"/>
    </row>
    <row r="810" spans="2:14" ht="15.75">
      <c r="B810" s="293"/>
      <c r="C810" s="294">
        <v>1092</v>
      </c>
      <c r="D810" s="295" t="s">
        <v>308</v>
      </c>
      <c r="E810" s="296">
        <f t="shared" si="183"/>
        <v>0</v>
      </c>
      <c r="F810" s="158"/>
      <c r="G810" s="159"/>
      <c r="H810" s="1421"/>
      <c r="I810" s="158"/>
      <c r="J810" s="159"/>
      <c r="K810" s="1421"/>
      <c r="L810" s="296">
        <f t="shared" si="184"/>
        <v>0</v>
      </c>
      <c r="M810" s="12">
        <f t="shared" si="185"/>
      </c>
      <c r="N810" s="13"/>
    </row>
    <row r="811" spans="2:14" ht="15.75">
      <c r="B811" s="293"/>
      <c r="C811" s="286">
        <v>1098</v>
      </c>
      <c r="D811" s="340" t="s">
        <v>214</v>
      </c>
      <c r="E811" s="288">
        <f t="shared" si="183"/>
        <v>0</v>
      </c>
      <c r="F811" s="173"/>
      <c r="G811" s="174"/>
      <c r="H811" s="1422"/>
      <c r="I811" s="173"/>
      <c r="J811" s="174"/>
      <c r="K811" s="1422"/>
      <c r="L811" s="288">
        <f t="shared" si="184"/>
        <v>0</v>
      </c>
      <c r="M811" s="12">
        <f t="shared" si="185"/>
      </c>
      <c r="N811" s="13"/>
    </row>
    <row r="812" spans="2:14" ht="15.75">
      <c r="B812" s="273">
        <v>1900</v>
      </c>
      <c r="C812" s="1782" t="s">
        <v>275</v>
      </c>
      <c r="D812" s="1783"/>
      <c r="E812" s="311">
        <f aca="true" t="shared" si="186" ref="E812:L812">SUM(E813:E815)</f>
        <v>0</v>
      </c>
      <c r="F812" s="275">
        <f t="shared" si="186"/>
        <v>0</v>
      </c>
      <c r="G812" s="276">
        <f t="shared" si="186"/>
        <v>0</v>
      </c>
      <c r="H812" s="277">
        <f t="shared" si="186"/>
        <v>0</v>
      </c>
      <c r="I812" s="275">
        <f t="shared" si="186"/>
        <v>0</v>
      </c>
      <c r="J812" s="276">
        <f t="shared" si="186"/>
        <v>0</v>
      </c>
      <c r="K812" s="277">
        <f t="shared" si="186"/>
        <v>0</v>
      </c>
      <c r="L812" s="311">
        <f t="shared" si="186"/>
        <v>0</v>
      </c>
      <c r="M812" s="12">
        <f t="shared" si="185"/>
      </c>
      <c r="N812" s="13"/>
    </row>
    <row r="813" spans="2:14" ht="15.75">
      <c r="B813" s="293"/>
      <c r="C813" s="280">
        <v>1901</v>
      </c>
      <c r="D813" s="341" t="s">
        <v>920</v>
      </c>
      <c r="E813" s="282">
        <f>F813+G813+H813</f>
        <v>0</v>
      </c>
      <c r="F813" s="152"/>
      <c r="G813" s="153"/>
      <c r="H813" s="1419"/>
      <c r="I813" s="152"/>
      <c r="J813" s="153"/>
      <c r="K813" s="1419"/>
      <c r="L813" s="282">
        <f>I813+J813+K813</f>
        <v>0</v>
      </c>
      <c r="M813" s="12">
        <f t="shared" si="185"/>
      </c>
      <c r="N813" s="13"/>
    </row>
    <row r="814" spans="2:14" ht="15.75">
      <c r="B814" s="342"/>
      <c r="C814" s="294">
        <v>1981</v>
      </c>
      <c r="D814" s="343" t="s">
        <v>921</v>
      </c>
      <c r="E814" s="296">
        <f>F814+G814+H814</f>
        <v>0</v>
      </c>
      <c r="F814" s="158"/>
      <c r="G814" s="159"/>
      <c r="H814" s="1421"/>
      <c r="I814" s="158"/>
      <c r="J814" s="159"/>
      <c r="K814" s="1421"/>
      <c r="L814" s="296">
        <f>I814+J814+K814</f>
        <v>0</v>
      </c>
      <c r="M814" s="12">
        <f t="shared" si="185"/>
      </c>
      <c r="N814" s="13"/>
    </row>
    <row r="815" spans="2:14" ht="15.75">
      <c r="B815" s="293"/>
      <c r="C815" s="286">
        <v>1991</v>
      </c>
      <c r="D815" s="344" t="s">
        <v>922</v>
      </c>
      <c r="E815" s="288">
        <f>F815+G815+H815</f>
        <v>0</v>
      </c>
      <c r="F815" s="173"/>
      <c r="G815" s="174"/>
      <c r="H815" s="1422"/>
      <c r="I815" s="173"/>
      <c r="J815" s="174"/>
      <c r="K815" s="1422"/>
      <c r="L815" s="288">
        <f>I815+J815+K815</f>
        <v>0</v>
      </c>
      <c r="M815" s="12">
        <f t="shared" si="185"/>
      </c>
      <c r="N815" s="13"/>
    </row>
    <row r="816" spans="2:14" ht="15.75">
      <c r="B816" s="273">
        <v>2100</v>
      </c>
      <c r="C816" s="1782" t="s">
        <v>729</v>
      </c>
      <c r="D816" s="1783"/>
      <c r="E816" s="311">
        <f aca="true" t="shared" si="187" ref="E816:L816">SUM(E817:E821)</f>
        <v>0</v>
      </c>
      <c r="F816" s="275">
        <f t="shared" si="187"/>
        <v>0</v>
      </c>
      <c r="G816" s="276">
        <f t="shared" si="187"/>
        <v>0</v>
      </c>
      <c r="H816" s="277">
        <f t="shared" si="187"/>
        <v>0</v>
      </c>
      <c r="I816" s="275">
        <f t="shared" si="187"/>
        <v>0</v>
      </c>
      <c r="J816" s="276">
        <f t="shared" si="187"/>
        <v>0</v>
      </c>
      <c r="K816" s="277">
        <f t="shared" si="187"/>
        <v>0</v>
      </c>
      <c r="L816" s="311">
        <f t="shared" si="187"/>
        <v>0</v>
      </c>
      <c r="M816" s="12">
        <f t="shared" si="185"/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19"/>
      <c r="I817" s="152"/>
      <c r="J817" s="153"/>
      <c r="K817" s="1419"/>
      <c r="L817" s="282">
        <f>I817+J817+K817</f>
        <v>0</v>
      </c>
      <c r="M817" s="12">
        <f t="shared" si="185"/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1"/>
      <c r="I818" s="158"/>
      <c r="J818" s="159"/>
      <c r="K818" s="1421"/>
      <c r="L818" s="296">
        <f>I818+J818+K818</f>
        <v>0</v>
      </c>
      <c r="M818" s="12">
        <f t="shared" si="185"/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 t="shared" si="185"/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 t="shared" si="185"/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2"/>
      <c r="I821" s="173"/>
      <c r="J821" s="174"/>
      <c r="K821" s="1422"/>
      <c r="L821" s="288">
        <f>I821+J821+K821</f>
        <v>0</v>
      </c>
      <c r="M821" s="12">
        <f t="shared" si="185"/>
      </c>
      <c r="N821" s="13"/>
    </row>
    <row r="822" spans="2:14" ht="15.75">
      <c r="B822" s="273">
        <v>2200</v>
      </c>
      <c r="C822" s="1782" t="s">
        <v>220</v>
      </c>
      <c r="D822" s="1783"/>
      <c r="E822" s="311">
        <f aca="true" t="shared" si="188" ref="E822:L822">SUM(E823:E824)</f>
        <v>0</v>
      </c>
      <c r="F822" s="275">
        <f t="shared" si="188"/>
        <v>0</v>
      </c>
      <c r="G822" s="276">
        <f t="shared" si="188"/>
        <v>0</v>
      </c>
      <c r="H822" s="277">
        <f t="shared" si="188"/>
        <v>0</v>
      </c>
      <c r="I822" s="275">
        <f t="shared" si="188"/>
        <v>0</v>
      </c>
      <c r="J822" s="276">
        <f t="shared" si="188"/>
        <v>0</v>
      </c>
      <c r="K822" s="277">
        <f t="shared" si="188"/>
        <v>0</v>
      </c>
      <c r="L822" s="311">
        <f t="shared" si="188"/>
        <v>0</v>
      </c>
      <c r="M822" s="12">
        <f t="shared" si="185"/>
      </c>
      <c r="N822" s="13"/>
    </row>
    <row r="823" spans="2:14" ht="15.75">
      <c r="B823" s="293"/>
      <c r="C823" s="280">
        <v>2221</v>
      </c>
      <c r="D823" s="281" t="s">
        <v>309</v>
      </c>
      <c r="E823" s="282">
        <f aca="true" t="shared" si="189" ref="E823:E828">F823+G823+H823</f>
        <v>0</v>
      </c>
      <c r="F823" s="152"/>
      <c r="G823" s="153"/>
      <c r="H823" s="1419"/>
      <c r="I823" s="152"/>
      <c r="J823" s="153"/>
      <c r="K823" s="1419"/>
      <c r="L823" s="282">
        <f aca="true" t="shared" si="190" ref="L823:L828">I823+J823+K823</f>
        <v>0</v>
      </c>
      <c r="M823" s="12">
        <f t="shared" si="185"/>
      </c>
      <c r="N823" s="13"/>
    </row>
    <row r="824" spans="2:14" ht="15.75">
      <c r="B824" s="293"/>
      <c r="C824" s="286">
        <v>2224</v>
      </c>
      <c r="D824" s="287" t="s">
        <v>221</v>
      </c>
      <c r="E824" s="288">
        <f t="shared" si="189"/>
        <v>0</v>
      </c>
      <c r="F824" s="173"/>
      <c r="G824" s="174"/>
      <c r="H824" s="1422"/>
      <c r="I824" s="173"/>
      <c r="J824" s="174"/>
      <c r="K824" s="1422"/>
      <c r="L824" s="288">
        <f t="shared" si="190"/>
        <v>0</v>
      </c>
      <c r="M824" s="12">
        <f t="shared" si="185"/>
      </c>
      <c r="N824" s="13"/>
    </row>
    <row r="825" spans="2:14" ht="15.75">
      <c r="B825" s="273">
        <v>2500</v>
      </c>
      <c r="C825" s="1782" t="s">
        <v>222</v>
      </c>
      <c r="D825" s="1783"/>
      <c r="E825" s="311">
        <f t="shared" si="189"/>
        <v>0</v>
      </c>
      <c r="F825" s="1423"/>
      <c r="G825" s="1424"/>
      <c r="H825" s="1425"/>
      <c r="I825" s="1423"/>
      <c r="J825" s="1424"/>
      <c r="K825" s="1425"/>
      <c r="L825" s="311">
        <f t="shared" si="190"/>
        <v>0</v>
      </c>
      <c r="M825" s="12">
        <f t="shared" si="185"/>
      </c>
      <c r="N825" s="13"/>
    </row>
    <row r="826" spans="2:14" ht="15.75">
      <c r="B826" s="273">
        <v>2600</v>
      </c>
      <c r="C826" s="1790" t="s">
        <v>223</v>
      </c>
      <c r="D826" s="1791"/>
      <c r="E826" s="311">
        <f t="shared" si="189"/>
        <v>0</v>
      </c>
      <c r="F826" s="1423"/>
      <c r="G826" s="1424"/>
      <c r="H826" s="1425"/>
      <c r="I826" s="1423"/>
      <c r="J826" s="1424"/>
      <c r="K826" s="1425"/>
      <c r="L826" s="311">
        <f t="shared" si="190"/>
        <v>0</v>
      </c>
      <c r="M826" s="12">
        <f t="shared" si="185"/>
      </c>
      <c r="N826" s="13"/>
    </row>
    <row r="827" spans="2:14" ht="15.75">
      <c r="B827" s="273">
        <v>2700</v>
      </c>
      <c r="C827" s="1790" t="s">
        <v>224</v>
      </c>
      <c r="D827" s="1791"/>
      <c r="E827" s="311">
        <f t="shared" si="189"/>
        <v>0</v>
      </c>
      <c r="F827" s="1423"/>
      <c r="G827" s="1424"/>
      <c r="H827" s="1425"/>
      <c r="I827" s="1423"/>
      <c r="J827" s="1424"/>
      <c r="K827" s="1425"/>
      <c r="L827" s="311">
        <f t="shared" si="190"/>
        <v>0</v>
      </c>
      <c r="M827" s="12">
        <f t="shared" si="185"/>
      </c>
      <c r="N827" s="13"/>
    </row>
    <row r="828" spans="2:14" ht="15.75">
      <c r="B828" s="273">
        <v>2800</v>
      </c>
      <c r="C828" s="1790" t="s">
        <v>1676</v>
      </c>
      <c r="D828" s="1791"/>
      <c r="E828" s="311">
        <f t="shared" si="189"/>
        <v>0</v>
      </c>
      <c r="F828" s="1423"/>
      <c r="G828" s="1424"/>
      <c r="H828" s="1425"/>
      <c r="I828" s="1423"/>
      <c r="J828" s="1424"/>
      <c r="K828" s="1425"/>
      <c r="L828" s="311">
        <f t="shared" si="190"/>
        <v>0</v>
      </c>
      <c r="M828" s="12">
        <f t="shared" si="185"/>
      </c>
      <c r="N828" s="13"/>
    </row>
    <row r="829" spans="2:14" ht="15.75">
      <c r="B829" s="273">
        <v>2900</v>
      </c>
      <c r="C829" s="1782" t="s">
        <v>225</v>
      </c>
      <c r="D829" s="1783"/>
      <c r="E829" s="311">
        <f aca="true" t="shared" si="191" ref="E829:L829">SUM(E830:E837)</f>
        <v>0</v>
      </c>
      <c r="F829" s="275">
        <f t="shared" si="191"/>
        <v>0</v>
      </c>
      <c r="G829" s="275">
        <f t="shared" si="191"/>
        <v>0</v>
      </c>
      <c r="H829" s="275">
        <f t="shared" si="191"/>
        <v>0</v>
      </c>
      <c r="I829" s="275">
        <f t="shared" si="191"/>
        <v>0</v>
      </c>
      <c r="J829" s="275">
        <f t="shared" si="191"/>
        <v>0</v>
      </c>
      <c r="K829" s="275">
        <f t="shared" si="191"/>
        <v>0</v>
      </c>
      <c r="L829" s="275">
        <f t="shared" si="191"/>
        <v>0</v>
      </c>
      <c r="M829" s="12">
        <f t="shared" si="185"/>
      </c>
      <c r="N829" s="13"/>
    </row>
    <row r="830" spans="2:14" ht="15.75">
      <c r="B830" s="347"/>
      <c r="C830" s="280">
        <v>2910</v>
      </c>
      <c r="D830" s="348" t="s">
        <v>2010</v>
      </c>
      <c r="E830" s="282">
        <f aca="true" t="shared" si="192" ref="E830:E837">F830+G830+H830</f>
        <v>0</v>
      </c>
      <c r="F830" s="152"/>
      <c r="G830" s="153"/>
      <c r="H830" s="1419"/>
      <c r="I830" s="152"/>
      <c r="J830" s="153"/>
      <c r="K830" s="1419"/>
      <c r="L830" s="282">
        <f aca="true" t="shared" si="193" ref="L830:L837">I830+J830+K830</f>
        <v>0</v>
      </c>
      <c r="M830" s="12">
        <f t="shared" si="185"/>
      </c>
      <c r="N830" s="13"/>
    </row>
    <row r="831" spans="2:14" ht="15.75">
      <c r="B831" s="347"/>
      <c r="C831" s="280">
        <v>2920</v>
      </c>
      <c r="D831" s="348" t="s">
        <v>226</v>
      </c>
      <c r="E831" s="282">
        <f t="shared" si="192"/>
        <v>0</v>
      </c>
      <c r="F831" s="152"/>
      <c r="G831" s="153"/>
      <c r="H831" s="1419"/>
      <c r="I831" s="152"/>
      <c r="J831" s="153"/>
      <c r="K831" s="1419"/>
      <c r="L831" s="282">
        <f t="shared" si="193"/>
        <v>0</v>
      </c>
      <c r="M831" s="12">
        <f t="shared" si="185"/>
      </c>
      <c r="N831" s="13"/>
    </row>
    <row r="832" spans="2:14" ht="31.5">
      <c r="B832" s="347"/>
      <c r="C832" s="325">
        <v>2969</v>
      </c>
      <c r="D832" s="349" t="s">
        <v>227</v>
      </c>
      <c r="E832" s="327">
        <f t="shared" si="192"/>
        <v>0</v>
      </c>
      <c r="F832" s="450"/>
      <c r="G832" s="451"/>
      <c r="H832" s="1426"/>
      <c r="I832" s="450"/>
      <c r="J832" s="451"/>
      <c r="K832" s="1426"/>
      <c r="L832" s="327">
        <f t="shared" si="193"/>
        <v>0</v>
      </c>
      <c r="M832" s="12">
        <f t="shared" si="185"/>
      </c>
      <c r="N832" s="13"/>
    </row>
    <row r="833" spans="2:14" ht="31.5">
      <c r="B833" s="347"/>
      <c r="C833" s="350">
        <v>2970</v>
      </c>
      <c r="D833" s="351" t="s">
        <v>228</v>
      </c>
      <c r="E833" s="352">
        <f t="shared" si="192"/>
        <v>0</v>
      </c>
      <c r="F833" s="637"/>
      <c r="G833" s="638"/>
      <c r="H833" s="1427"/>
      <c r="I833" s="637"/>
      <c r="J833" s="638"/>
      <c r="K833" s="1427"/>
      <c r="L833" s="352">
        <f t="shared" si="193"/>
        <v>0</v>
      </c>
      <c r="M833" s="12">
        <f t="shared" si="185"/>
      </c>
      <c r="N833" s="13"/>
    </row>
    <row r="834" spans="2:14" ht="15.75">
      <c r="B834" s="347"/>
      <c r="C834" s="334">
        <v>2989</v>
      </c>
      <c r="D834" s="356" t="s">
        <v>229</v>
      </c>
      <c r="E834" s="336">
        <f t="shared" si="192"/>
        <v>0</v>
      </c>
      <c r="F834" s="601"/>
      <c r="G834" s="602"/>
      <c r="H834" s="1428"/>
      <c r="I834" s="601"/>
      <c r="J834" s="602"/>
      <c r="K834" s="1428"/>
      <c r="L834" s="336">
        <f t="shared" si="193"/>
        <v>0</v>
      </c>
      <c r="M834" s="12">
        <f t="shared" si="185"/>
      </c>
      <c r="N834" s="13"/>
    </row>
    <row r="835" spans="2:14" ht="31.5">
      <c r="B835" s="293"/>
      <c r="C835" s="319">
        <v>2990</v>
      </c>
      <c r="D835" s="357" t="s">
        <v>2011</v>
      </c>
      <c r="E835" s="321">
        <f t="shared" si="192"/>
        <v>0</v>
      </c>
      <c r="F835" s="455"/>
      <c r="G835" s="456"/>
      <c r="H835" s="1429"/>
      <c r="I835" s="455"/>
      <c r="J835" s="456"/>
      <c r="K835" s="1429"/>
      <c r="L835" s="321">
        <f t="shared" si="193"/>
        <v>0</v>
      </c>
      <c r="M835" s="12">
        <f t="shared" si="185"/>
      </c>
      <c r="N835" s="13"/>
    </row>
    <row r="836" spans="2:14" ht="15.75">
      <c r="B836" s="293"/>
      <c r="C836" s="319">
        <v>2991</v>
      </c>
      <c r="D836" s="357" t="s">
        <v>230</v>
      </c>
      <c r="E836" s="321">
        <f t="shared" si="192"/>
        <v>0</v>
      </c>
      <c r="F836" s="455"/>
      <c r="G836" s="456"/>
      <c r="H836" s="1429"/>
      <c r="I836" s="455"/>
      <c r="J836" s="456"/>
      <c r="K836" s="1429"/>
      <c r="L836" s="321">
        <f t="shared" si="193"/>
        <v>0</v>
      </c>
      <c r="M836" s="12">
        <f t="shared" si="185"/>
      </c>
      <c r="N836" s="13"/>
    </row>
    <row r="837" spans="2:14" ht="15.75">
      <c r="B837" s="293"/>
      <c r="C837" s="286">
        <v>2992</v>
      </c>
      <c r="D837" s="358" t="s">
        <v>231</v>
      </c>
      <c r="E837" s="288">
        <f t="shared" si="192"/>
        <v>0</v>
      </c>
      <c r="F837" s="173"/>
      <c r="G837" s="174"/>
      <c r="H837" s="1422"/>
      <c r="I837" s="173"/>
      <c r="J837" s="174"/>
      <c r="K837" s="1422"/>
      <c r="L837" s="288">
        <f t="shared" si="193"/>
        <v>0</v>
      </c>
      <c r="M837" s="12">
        <f t="shared" si="185"/>
      </c>
      <c r="N837" s="13"/>
    </row>
    <row r="838" spans="2:14" ht="15.75">
      <c r="B838" s="273">
        <v>3300</v>
      </c>
      <c r="C838" s="359" t="s">
        <v>232</v>
      </c>
      <c r="D838" s="1603"/>
      <c r="E838" s="311">
        <f aca="true" t="shared" si="194" ref="E838:L838">SUM(E839:E844)</f>
        <v>0</v>
      </c>
      <c r="F838" s="275">
        <f t="shared" si="194"/>
        <v>0</v>
      </c>
      <c r="G838" s="276">
        <f t="shared" si="194"/>
        <v>0</v>
      </c>
      <c r="H838" s="277">
        <f t="shared" si="194"/>
        <v>0</v>
      </c>
      <c r="I838" s="275">
        <f t="shared" si="194"/>
        <v>0</v>
      </c>
      <c r="J838" s="276">
        <f t="shared" si="194"/>
        <v>0</v>
      </c>
      <c r="K838" s="277">
        <f t="shared" si="194"/>
        <v>0</v>
      </c>
      <c r="L838" s="311">
        <f t="shared" si="194"/>
        <v>0</v>
      </c>
      <c r="M838" s="12">
        <f t="shared" si="185"/>
      </c>
      <c r="N838" s="13"/>
    </row>
    <row r="839" spans="2:14" ht="15.75">
      <c r="B839" s="292"/>
      <c r="C839" s="280">
        <v>3301</v>
      </c>
      <c r="D839" s="360" t="s">
        <v>233</v>
      </c>
      <c r="E839" s="282">
        <f aca="true" t="shared" si="195" ref="E839:E847"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 aca="true" t="shared" si="196" ref="L839:L847">I839+J839+K839</f>
        <v>0</v>
      </c>
      <c r="M839" s="12">
        <f t="shared" si="185"/>
      </c>
      <c r="N839" s="13"/>
    </row>
    <row r="840" spans="2:14" ht="15.75">
      <c r="B840" s="292"/>
      <c r="C840" s="294">
        <v>3302</v>
      </c>
      <c r="D840" s="361" t="s">
        <v>722</v>
      </c>
      <c r="E840" s="296">
        <f t="shared" si="195"/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 t="shared" si="196"/>
        <v>0</v>
      </c>
      <c r="M840" s="12">
        <f aca="true" t="shared" si="197" ref="M840:M871"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 t="shared" si="195"/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 t="shared" si="196"/>
        <v>0</v>
      </c>
      <c r="M841" s="12">
        <f t="shared" si="197"/>
      </c>
      <c r="N841" s="13"/>
    </row>
    <row r="842" spans="2:14" ht="15.75">
      <c r="B842" s="292"/>
      <c r="C842" s="294">
        <v>3304</v>
      </c>
      <c r="D842" s="361" t="s">
        <v>235</v>
      </c>
      <c r="E842" s="296">
        <f t="shared" si="195"/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 t="shared" si="196"/>
        <v>0</v>
      </c>
      <c r="M842" s="12">
        <f t="shared" si="197"/>
      </c>
      <c r="N842" s="13"/>
    </row>
    <row r="843" spans="2:14" ht="15.75">
      <c r="B843" s="292"/>
      <c r="C843" s="294">
        <v>3305</v>
      </c>
      <c r="D843" s="361" t="s">
        <v>236</v>
      </c>
      <c r="E843" s="296">
        <f t="shared" si="195"/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 t="shared" si="196"/>
        <v>0</v>
      </c>
      <c r="M843" s="12">
        <f t="shared" si="197"/>
      </c>
      <c r="N843" s="13"/>
    </row>
    <row r="844" spans="2:14" ht="31.5">
      <c r="B844" s="292"/>
      <c r="C844" s="286">
        <v>3306</v>
      </c>
      <c r="D844" s="362" t="s">
        <v>1673</v>
      </c>
      <c r="E844" s="288">
        <f t="shared" si="195"/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 t="shared" si="196"/>
        <v>0</v>
      </c>
      <c r="M844" s="12">
        <f t="shared" si="197"/>
      </c>
      <c r="N844" s="13"/>
    </row>
    <row r="845" spans="2:14" ht="15.75">
      <c r="B845" s="273">
        <v>3900</v>
      </c>
      <c r="C845" s="1782" t="s">
        <v>237</v>
      </c>
      <c r="D845" s="1783"/>
      <c r="E845" s="311">
        <f t="shared" si="195"/>
        <v>0</v>
      </c>
      <c r="F845" s="1472">
        <v>0</v>
      </c>
      <c r="G845" s="1473">
        <v>0</v>
      </c>
      <c r="H845" s="1474">
        <v>0</v>
      </c>
      <c r="I845" s="1472">
        <v>0</v>
      </c>
      <c r="J845" s="1473">
        <v>0</v>
      </c>
      <c r="K845" s="1474">
        <v>0</v>
      </c>
      <c r="L845" s="311">
        <f t="shared" si="196"/>
        <v>0</v>
      </c>
      <c r="M845" s="12">
        <f t="shared" si="197"/>
      </c>
      <c r="N845" s="13"/>
    </row>
    <row r="846" spans="2:14" ht="15.75">
      <c r="B846" s="273">
        <v>4000</v>
      </c>
      <c r="C846" s="1782" t="s">
        <v>238</v>
      </c>
      <c r="D846" s="1783"/>
      <c r="E846" s="311">
        <f t="shared" si="195"/>
        <v>0</v>
      </c>
      <c r="F846" s="1423"/>
      <c r="G846" s="1424"/>
      <c r="H846" s="1425"/>
      <c r="I846" s="1423"/>
      <c r="J846" s="1424"/>
      <c r="K846" s="1425"/>
      <c r="L846" s="311">
        <f t="shared" si="196"/>
        <v>0</v>
      </c>
      <c r="M846" s="12">
        <f t="shared" si="197"/>
      </c>
      <c r="N846" s="13"/>
    </row>
    <row r="847" spans="2:14" ht="15.75">
      <c r="B847" s="273">
        <v>4100</v>
      </c>
      <c r="C847" s="1782" t="s">
        <v>239</v>
      </c>
      <c r="D847" s="1783"/>
      <c r="E847" s="311">
        <f t="shared" si="195"/>
        <v>0</v>
      </c>
      <c r="F847" s="1473">
        <v>0</v>
      </c>
      <c r="G847" s="1473">
        <v>0</v>
      </c>
      <c r="H847" s="1473">
        <v>0</v>
      </c>
      <c r="I847" s="1473">
        <v>0</v>
      </c>
      <c r="J847" s="1473">
        <v>0</v>
      </c>
      <c r="K847" s="1473">
        <v>0</v>
      </c>
      <c r="L847" s="311">
        <f t="shared" si="196"/>
        <v>0</v>
      </c>
      <c r="M847" s="12">
        <f t="shared" si="197"/>
      </c>
      <c r="N847" s="13"/>
    </row>
    <row r="848" spans="2:14" ht="15.75">
      <c r="B848" s="273">
        <v>4200</v>
      </c>
      <c r="C848" s="1782" t="s">
        <v>240</v>
      </c>
      <c r="D848" s="1783"/>
      <c r="E848" s="311">
        <f aca="true" t="shared" si="198" ref="E848:L848">SUM(E849:E854)</f>
        <v>0</v>
      </c>
      <c r="F848" s="275">
        <f t="shared" si="198"/>
        <v>0</v>
      </c>
      <c r="G848" s="276">
        <f t="shared" si="198"/>
        <v>0</v>
      </c>
      <c r="H848" s="277">
        <f t="shared" si="198"/>
        <v>0</v>
      </c>
      <c r="I848" s="275">
        <f t="shared" si="198"/>
        <v>0</v>
      </c>
      <c r="J848" s="276">
        <f t="shared" si="198"/>
        <v>0</v>
      </c>
      <c r="K848" s="277">
        <f t="shared" si="198"/>
        <v>0</v>
      </c>
      <c r="L848" s="311">
        <f t="shared" si="198"/>
        <v>0</v>
      </c>
      <c r="M848" s="12">
        <f t="shared" si="197"/>
      </c>
      <c r="N848" s="13"/>
    </row>
    <row r="849" spans="2:14" ht="15.75">
      <c r="B849" s="363"/>
      <c r="C849" s="280">
        <v>4201</v>
      </c>
      <c r="D849" s="281" t="s">
        <v>241</v>
      </c>
      <c r="E849" s="282">
        <f aca="true" t="shared" si="199" ref="E849:E854">F849+G849+H849</f>
        <v>0</v>
      </c>
      <c r="F849" s="152"/>
      <c r="G849" s="153"/>
      <c r="H849" s="1419"/>
      <c r="I849" s="152"/>
      <c r="J849" s="153"/>
      <c r="K849" s="1419"/>
      <c r="L849" s="282">
        <f aca="true" t="shared" si="200" ref="L849:L854">I849+J849+K849</f>
        <v>0</v>
      </c>
      <c r="M849" s="12">
        <f t="shared" si="197"/>
      </c>
      <c r="N849" s="13"/>
    </row>
    <row r="850" spans="2:14" ht="15.75">
      <c r="B850" s="363"/>
      <c r="C850" s="294">
        <v>4202</v>
      </c>
      <c r="D850" s="364" t="s">
        <v>242</v>
      </c>
      <c r="E850" s="296">
        <f t="shared" si="199"/>
        <v>0</v>
      </c>
      <c r="F850" s="158"/>
      <c r="G850" s="159"/>
      <c r="H850" s="1421"/>
      <c r="I850" s="158"/>
      <c r="J850" s="159"/>
      <c r="K850" s="1421"/>
      <c r="L850" s="296">
        <f t="shared" si="200"/>
        <v>0</v>
      </c>
      <c r="M850" s="12">
        <f t="shared" si="197"/>
      </c>
      <c r="N850" s="13"/>
    </row>
    <row r="851" spans="2:14" ht="15.75">
      <c r="B851" s="363"/>
      <c r="C851" s="294">
        <v>4214</v>
      </c>
      <c r="D851" s="364" t="s">
        <v>243</v>
      </c>
      <c r="E851" s="296">
        <f t="shared" si="199"/>
        <v>0</v>
      </c>
      <c r="F851" s="158"/>
      <c r="G851" s="159"/>
      <c r="H851" s="1421"/>
      <c r="I851" s="158"/>
      <c r="J851" s="159"/>
      <c r="K851" s="1421"/>
      <c r="L851" s="296">
        <f t="shared" si="200"/>
        <v>0</v>
      </c>
      <c r="M851" s="12">
        <f t="shared" si="197"/>
      </c>
      <c r="N851" s="13"/>
    </row>
    <row r="852" spans="2:14" ht="15.75">
      <c r="B852" s="363"/>
      <c r="C852" s="294">
        <v>4217</v>
      </c>
      <c r="D852" s="364" t="s">
        <v>244</v>
      </c>
      <c r="E852" s="296">
        <f t="shared" si="199"/>
        <v>0</v>
      </c>
      <c r="F852" s="158"/>
      <c r="G852" s="159"/>
      <c r="H852" s="1421"/>
      <c r="I852" s="158"/>
      <c r="J852" s="159"/>
      <c r="K852" s="1421"/>
      <c r="L852" s="296">
        <f t="shared" si="200"/>
        <v>0</v>
      </c>
      <c r="M852" s="12">
        <f t="shared" si="197"/>
      </c>
      <c r="N852" s="13"/>
    </row>
    <row r="853" spans="2:14" ht="15.75">
      <c r="B853" s="363"/>
      <c r="C853" s="294">
        <v>4218</v>
      </c>
      <c r="D853" s="295" t="s">
        <v>245</v>
      </c>
      <c r="E853" s="296">
        <f t="shared" si="199"/>
        <v>0</v>
      </c>
      <c r="F853" s="158"/>
      <c r="G853" s="159"/>
      <c r="H853" s="1421"/>
      <c r="I853" s="158"/>
      <c r="J853" s="159"/>
      <c r="K853" s="1421"/>
      <c r="L853" s="296">
        <f t="shared" si="200"/>
        <v>0</v>
      </c>
      <c r="M853" s="12">
        <f t="shared" si="197"/>
      </c>
      <c r="N853" s="13"/>
    </row>
    <row r="854" spans="2:14" ht="15.75">
      <c r="B854" s="363"/>
      <c r="C854" s="286">
        <v>4219</v>
      </c>
      <c r="D854" s="344" t="s">
        <v>246</v>
      </c>
      <c r="E854" s="288">
        <f t="shared" si="199"/>
        <v>0</v>
      </c>
      <c r="F854" s="173"/>
      <c r="G854" s="174"/>
      <c r="H854" s="1422"/>
      <c r="I854" s="173"/>
      <c r="J854" s="174"/>
      <c r="K854" s="1422"/>
      <c r="L854" s="288">
        <f t="shared" si="200"/>
        <v>0</v>
      </c>
      <c r="M854" s="12">
        <f t="shared" si="197"/>
      </c>
      <c r="N854" s="13"/>
    </row>
    <row r="855" spans="2:14" ht="15.75">
      <c r="B855" s="273">
        <v>4300</v>
      </c>
      <c r="C855" s="1782" t="s">
        <v>1677</v>
      </c>
      <c r="D855" s="1783"/>
      <c r="E855" s="311">
        <f aca="true" t="shared" si="201" ref="E855:L855">SUM(E856:E858)</f>
        <v>0</v>
      </c>
      <c r="F855" s="275">
        <f t="shared" si="201"/>
        <v>0</v>
      </c>
      <c r="G855" s="276">
        <f t="shared" si="201"/>
        <v>0</v>
      </c>
      <c r="H855" s="277">
        <f t="shared" si="201"/>
        <v>0</v>
      </c>
      <c r="I855" s="275">
        <f t="shared" si="201"/>
        <v>0</v>
      </c>
      <c r="J855" s="276">
        <f t="shared" si="201"/>
        <v>0</v>
      </c>
      <c r="K855" s="277">
        <f t="shared" si="201"/>
        <v>0</v>
      </c>
      <c r="L855" s="311">
        <f t="shared" si="201"/>
        <v>0</v>
      </c>
      <c r="M855" s="12">
        <f t="shared" si="197"/>
      </c>
      <c r="N855" s="13"/>
    </row>
    <row r="856" spans="2:14" ht="15.75">
      <c r="B856" s="363"/>
      <c r="C856" s="280">
        <v>4301</v>
      </c>
      <c r="D856" s="312" t="s">
        <v>247</v>
      </c>
      <c r="E856" s="282">
        <f aca="true" t="shared" si="202" ref="E856:E861">F856+G856+H856</f>
        <v>0</v>
      </c>
      <c r="F856" s="152"/>
      <c r="G856" s="153"/>
      <c r="H856" s="1419"/>
      <c r="I856" s="152"/>
      <c r="J856" s="153"/>
      <c r="K856" s="1419"/>
      <c r="L856" s="282">
        <f aca="true" t="shared" si="203" ref="L856:L861">I856+J856+K856</f>
        <v>0</v>
      </c>
      <c r="M856" s="12">
        <f t="shared" si="197"/>
      </c>
      <c r="N856" s="13"/>
    </row>
    <row r="857" spans="2:14" ht="15.75">
      <c r="B857" s="363"/>
      <c r="C857" s="294">
        <v>4302</v>
      </c>
      <c r="D857" s="364" t="s">
        <v>248</v>
      </c>
      <c r="E857" s="296">
        <f t="shared" si="202"/>
        <v>0</v>
      </c>
      <c r="F857" s="158"/>
      <c r="G857" s="159"/>
      <c r="H857" s="1421"/>
      <c r="I857" s="158"/>
      <c r="J857" s="159"/>
      <c r="K857" s="1421"/>
      <c r="L857" s="296">
        <f t="shared" si="203"/>
        <v>0</v>
      </c>
      <c r="M857" s="12">
        <f t="shared" si="197"/>
      </c>
      <c r="N857" s="13"/>
    </row>
    <row r="858" spans="2:14" ht="15.75">
      <c r="B858" s="363"/>
      <c r="C858" s="286">
        <v>4309</v>
      </c>
      <c r="D858" s="302" t="s">
        <v>249</v>
      </c>
      <c r="E858" s="288">
        <f t="shared" si="202"/>
        <v>0</v>
      </c>
      <c r="F858" s="173"/>
      <c r="G858" s="174"/>
      <c r="H858" s="1422"/>
      <c r="I858" s="173"/>
      <c r="J858" s="174"/>
      <c r="K858" s="1422"/>
      <c r="L858" s="288">
        <f t="shared" si="203"/>
        <v>0</v>
      </c>
      <c r="M858" s="12">
        <f t="shared" si="197"/>
      </c>
      <c r="N858" s="13"/>
    </row>
    <row r="859" spans="2:14" ht="15.75">
      <c r="B859" s="273">
        <v>4400</v>
      </c>
      <c r="C859" s="1782" t="s">
        <v>1674</v>
      </c>
      <c r="D859" s="1783"/>
      <c r="E859" s="311">
        <f t="shared" si="202"/>
        <v>0</v>
      </c>
      <c r="F859" s="1423"/>
      <c r="G859" s="1424"/>
      <c r="H859" s="1425"/>
      <c r="I859" s="1423"/>
      <c r="J859" s="1424"/>
      <c r="K859" s="1425"/>
      <c r="L859" s="311">
        <f t="shared" si="203"/>
        <v>0</v>
      </c>
      <c r="M859" s="12">
        <f t="shared" si="197"/>
      </c>
      <c r="N859" s="13"/>
    </row>
    <row r="860" spans="2:14" ht="15.75">
      <c r="B860" s="273">
        <v>4500</v>
      </c>
      <c r="C860" s="1782" t="s">
        <v>1675</v>
      </c>
      <c r="D860" s="1783"/>
      <c r="E860" s="311">
        <f t="shared" si="202"/>
        <v>0</v>
      </c>
      <c r="F860" s="1423"/>
      <c r="G860" s="1424"/>
      <c r="H860" s="1425"/>
      <c r="I860" s="1423"/>
      <c r="J860" s="1424"/>
      <c r="K860" s="1425"/>
      <c r="L860" s="311">
        <f t="shared" si="203"/>
        <v>0</v>
      </c>
      <c r="M860" s="12">
        <f t="shared" si="197"/>
      </c>
      <c r="N860" s="13"/>
    </row>
    <row r="861" spans="2:14" ht="15.75">
      <c r="B861" s="273">
        <v>4600</v>
      </c>
      <c r="C861" s="1790" t="s">
        <v>250</v>
      </c>
      <c r="D861" s="1791"/>
      <c r="E861" s="311">
        <f t="shared" si="202"/>
        <v>0</v>
      </c>
      <c r="F861" s="1423"/>
      <c r="G861" s="1424"/>
      <c r="H861" s="1425"/>
      <c r="I861" s="1423"/>
      <c r="J861" s="1424"/>
      <c r="K861" s="1425"/>
      <c r="L861" s="311">
        <f t="shared" si="203"/>
        <v>0</v>
      </c>
      <c r="M861" s="12">
        <f t="shared" si="197"/>
      </c>
      <c r="N861" s="13"/>
    </row>
    <row r="862" spans="2:14" ht="15.75">
      <c r="B862" s="273">
        <v>4900</v>
      </c>
      <c r="C862" s="1782" t="s">
        <v>276</v>
      </c>
      <c r="D862" s="1783"/>
      <c r="E862" s="311">
        <f aca="true" t="shared" si="204" ref="E862:L862">+E863+E864</f>
        <v>0</v>
      </c>
      <c r="F862" s="275">
        <f t="shared" si="204"/>
        <v>0</v>
      </c>
      <c r="G862" s="276">
        <f t="shared" si="204"/>
        <v>0</v>
      </c>
      <c r="H862" s="277">
        <f t="shared" si="204"/>
        <v>0</v>
      </c>
      <c r="I862" s="275">
        <f t="shared" si="204"/>
        <v>0</v>
      </c>
      <c r="J862" s="276">
        <f t="shared" si="204"/>
        <v>0</v>
      </c>
      <c r="K862" s="277">
        <f t="shared" si="204"/>
        <v>0</v>
      </c>
      <c r="L862" s="311">
        <f t="shared" si="204"/>
        <v>0</v>
      </c>
      <c r="M862" s="12">
        <f t="shared" si="197"/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19"/>
      <c r="I863" s="152"/>
      <c r="J863" s="153"/>
      <c r="K863" s="1419"/>
      <c r="L863" s="282">
        <f>I863+J863+K863</f>
        <v>0</v>
      </c>
      <c r="M863" s="12">
        <f t="shared" si="197"/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2"/>
      <c r="I864" s="173"/>
      <c r="J864" s="174"/>
      <c r="K864" s="1422"/>
      <c r="L864" s="288">
        <f>I864+J864+K864</f>
        <v>0</v>
      </c>
      <c r="M864" s="12">
        <f t="shared" si="197"/>
      </c>
      <c r="N864" s="13"/>
    </row>
    <row r="865" spans="2:14" ht="15.75">
      <c r="B865" s="366">
        <v>5100</v>
      </c>
      <c r="C865" s="1786" t="s">
        <v>251</v>
      </c>
      <c r="D865" s="1787"/>
      <c r="E865" s="311">
        <f>F865+G865+H865</f>
        <v>0</v>
      </c>
      <c r="F865" s="1423"/>
      <c r="G865" s="1424"/>
      <c r="H865" s="1425"/>
      <c r="I865" s="1423"/>
      <c r="J865" s="1424"/>
      <c r="K865" s="1425"/>
      <c r="L865" s="311">
        <f>I865+J865+K865</f>
        <v>0</v>
      </c>
      <c r="M865" s="12">
        <f t="shared" si="197"/>
      </c>
      <c r="N865" s="13"/>
    </row>
    <row r="866" spans="2:14" ht="15.75">
      <c r="B866" s="366">
        <v>5200</v>
      </c>
      <c r="C866" s="1786" t="s">
        <v>252</v>
      </c>
      <c r="D866" s="1787"/>
      <c r="E866" s="311">
        <f aca="true" t="shared" si="205" ref="E866:L866">SUM(E867:E873)</f>
        <v>0</v>
      </c>
      <c r="F866" s="275">
        <f t="shared" si="205"/>
        <v>0</v>
      </c>
      <c r="G866" s="276">
        <f t="shared" si="205"/>
        <v>0</v>
      </c>
      <c r="H866" s="277">
        <f t="shared" si="205"/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7"/>
      </c>
      <c r="N866" s="13"/>
    </row>
    <row r="867" spans="2:14" ht="15.75">
      <c r="B867" s="367"/>
      <c r="C867" s="368">
        <v>5201</v>
      </c>
      <c r="D867" s="369" t="s">
        <v>253</v>
      </c>
      <c r="E867" s="282">
        <f aca="true" t="shared" si="206" ref="E867:E873">F867+G867+H867</f>
        <v>0</v>
      </c>
      <c r="F867" s="152"/>
      <c r="G867" s="153"/>
      <c r="H867" s="1419"/>
      <c r="I867" s="152"/>
      <c r="J867" s="153"/>
      <c r="K867" s="1419"/>
      <c r="L867" s="282">
        <f aca="true" t="shared" si="207" ref="L867:L873">I867+J867+K867</f>
        <v>0</v>
      </c>
      <c r="M867" s="12">
        <f t="shared" si="197"/>
      </c>
      <c r="N867" s="13"/>
    </row>
    <row r="868" spans="2:14" ht="15.75">
      <c r="B868" s="367"/>
      <c r="C868" s="370">
        <v>5202</v>
      </c>
      <c r="D868" s="371" t="s">
        <v>254</v>
      </c>
      <c r="E868" s="296">
        <f t="shared" si="206"/>
        <v>0</v>
      </c>
      <c r="F868" s="158"/>
      <c r="G868" s="159"/>
      <c r="H868" s="1421"/>
      <c r="I868" s="158"/>
      <c r="J868" s="159"/>
      <c r="K868" s="1421"/>
      <c r="L868" s="296">
        <f t="shared" si="207"/>
        <v>0</v>
      </c>
      <c r="M868" s="12">
        <f t="shared" si="197"/>
      </c>
      <c r="N868" s="13"/>
    </row>
    <row r="869" spans="2:14" ht="15.75">
      <c r="B869" s="367"/>
      <c r="C869" s="370">
        <v>5203</v>
      </c>
      <c r="D869" s="371" t="s">
        <v>627</v>
      </c>
      <c r="E869" s="296">
        <f t="shared" si="206"/>
        <v>0</v>
      </c>
      <c r="F869" s="158"/>
      <c r="G869" s="159"/>
      <c r="H869" s="1421"/>
      <c r="I869" s="158"/>
      <c r="J869" s="159"/>
      <c r="K869" s="1421"/>
      <c r="L869" s="296">
        <f t="shared" si="207"/>
        <v>0</v>
      </c>
      <c r="M869" s="12">
        <f t="shared" si="197"/>
      </c>
      <c r="N869" s="13"/>
    </row>
    <row r="870" spans="2:14" ht="15.75">
      <c r="B870" s="367"/>
      <c r="C870" s="370">
        <v>5204</v>
      </c>
      <c r="D870" s="371" t="s">
        <v>628</v>
      </c>
      <c r="E870" s="296">
        <f t="shared" si="206"/>
        <v>0</v>
      </c>
      <c r="F870" s="158"/>
      <c r="G870" s="159"/>
      <c r="H870" s="1421"/>
      <c r="I870" s="158"/>
      <c r="J870" s="159"/>
      <c r="K870" s="1421"/>
      <c r="L870" s="296">
        <f t="shared" si="207"/>
        <v>0</v>
      </c>
      <c r="M870" s="12">
        <f t="shared" si="197"/>
      </c>
      <c r="N870" s="13"/>
    </row>
    <row r="871" spans="2:14" ht="15.75">
      <c r="B871" s="367"/>
      <c r="C871" s="370">
        <v>5205</v>
      </c>
      <c r="D871" s="371" t="s">
        <v>629</v>
      </c>
      <c r="E871" s="296">
        <f t="shared" si="206"/>
        <v>0</v>
      </c>
      <c r="F871" s="158"/>
      <c r="G871" s="159"/>
      <c r="H871" s="1421"/>
      <c r="I871" s="158"/>
      <c r="J871" s="159"/>
      <c r="K871" s="1421"/>
      <c r="L871" s="296">
        <f t="shared" si="207"/>
        <v>0</v>
      </c>
      <c r="M871" s="12">
        <f t="shared" si="197"/>
      </c>
      <c r="N871" s="13"/>
    </row>
    <row r="872" spans="2:14" ht="15.75">
      <c r="B872" s="367"/>
      <c r="C872" s="370">
        <v>5206</v>
      </c>
      <c r="D872" s="371" t="s">
        <v>630</v>
      </c>
      <c r="E872" s="296">
        <f t="shared" si="206"/>
        <v>0</v>
      </c>
      <c r="F872" s="158"/>
      <c r="G872" s="159"/>
      <c r="H872" s="1421"/>
      <c r="I872" s="158"/>
      <c r="J872" s="159"/>
      <c r="K872" s="1421"/>
      <c r="L872" s="296">
        <f t="shared" si="207"/>
        <v>0</v>
      </c>
      <c r="M872" s="12">
        <f aca="true" t="shared" si="208" ref="M872:M892"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 t="shared" si="206"/>
        <v>0</v>
      </c>
      <c r="F873" s="173"/>
      <c r="G873" s="174"/>
      <c r="H873" s="1422"/>
      <c r="I873" s="173"/>
      <c r="J873" s="174"/>
      <c r="K873" s="1422"/>
      <c r="L873" s="288">
        <f t="shared" si="207"/>
        <v>0</v>
      </c>
      <c r="M873" s="12">
        <f t="shared" si="208"/>
      </c>
      <c r="N873" s="13"/>
    </row>
    <row r="874" spans="2:14" ht="15.75">
      <c r="B874" s="366">
        <v>5300</v>
      </c>
      <c r="C874" s="1786" t="s">
        <v>632</v>
      </c>
      <c r="D874" s="1787"/>
      <c r="E874" s="311">
        <f aca="true" t="shared" si="209" ref="E874:L874">SUM(E875:E876)</f>
        <v>0</v>
      </c>
      <c r="F874" s="275">
        <f t="shared" si="209"/>
        <v>0</v>
      </c>
      <c r="G874" s="276">
        <f t="shared" si="209"/>
        <v>0</v>
      </c>
      <c r="H874" s="277">
        <f t="shared" si="209"/>
        <v>0</v>
      </c>
      <c r="I874" s="275">
        <f t="shared" si="209"/>
        <v>0</v>
      </c>
      <c r="J874" s="276">
        <f t="shared" si="209"/>
        <v>0</v>
      </c>
      <c r="K874" s="277">
        <f t="shared" si="209"/>
        <v>0</v>
      </c>
      <c r="L874" s="311">
        <f t="shared" si="209"/>
        <v>0</v>
      </c>
      <c r="M874" s="12">
        <f t="shared" si="208"/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19"/>
      <c r="I875" s="152"/>
      <c r="J875" s="153"/>
      <c r="K875" s="1419"/>
      <c r="L875" s="282">
        <f>I875+J875+K875</f>
        <v>0</v>
      </c>
      <c r="M875" s="12">
        <f t="shared" si="208"/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2"/>
      <c r="I876" s="173"/>
      <c r="J876" s="174"/>
      <c r="K876" s="1422"/>
      <c r="L876" s="288">
        <f>I876+J876+K876</f>
        <v>0</v>
      </c>
      <c r="M876" s="12">
        <f t="shared" si="208"/>
      </c>
      <c r="N876" s="13"/>
    </row>
    <row r="877" spans="2:14" ht="15.75">
      <c r="B877" s="366">
        <v>5400</v>
      </c>
      <c r="C877" s="1786" t="s">
        <v>692</v>
      </c>
      <c r="D877" s="1787"/>
      <c r="E877" s="311">
        <f>F877+G877+H877</f>
        <v>0</v>
      </c>
      <c r="F877" s="1423"/>
      <c r="G877" s="1424"/>
      <c r="H877" s="1425"/>
      <c r="I877" s="1423"/>
      <c r="J877" s="1424"/>
      <c r="K877" s="1425"/>
      <c r="L877" s="311">
        <f>I877+J877+K877</f>
        <v>0</v>
      </c>
      <c r="M877" s="12">
        <f t="shared" si="208"/>
      </c>
      <c r="N877" s="13"/>
    </row>
    <row r="878" spans="2:14" ht="15.75">
      <c r="B878" s="273">
        <v>5500</v>
      </c>
      <c r="C878" s="1782" t="s">
        <v>693</v>
      </c>
      <c r="D878" s="1783"/>
      <c r="E878" s="311">
        <f aca="true" t="shared" si="210" ref="E878:L878">SUM(E879:E882)</f>
        <v>0</v>
      </c>
      <c r="F878" s="275">
        <f t="shared" si="210"/>
        <v>0</v>
      </c>
      <c r="G878" s="276">
        <f t="shared" si="210"/>
        <v>0</v>
      </c>
      <c r="H878" s="277">
        <f t="shared" si="210"/>
        <v>0</v>
      </c>
      <c r="I878" s="275">
        <f t="shared" si="210"/>
        <v>0</v>
      </c>
      <c r="J878" s="276">
        <f t="shared" si="210"/>
        <v>0</v>
      </c>
      <c r="K878" s="277">
        <f t="shared" si="210"/>
        <v>0</v>
      </c>
      <c r="L878" s="311">
        <f t="shared" si="210"/>
        <v>0</v>
      </c>
      <c r="M878" s="12">
        <f t="shared" si="208"/>
      </c>
      <c r="N878" s="13"/>
    </row>
    <row r="879" spans="2:14" ht="15.75">
      <c r="B879" s="363"/>
      <c r="C879" s="280">
        <v>5501</v>
      </c>
      <c r="D879" s="312" t="s">
        <v>694</v>
      </c>
      <c r="E879" s="282">
        <f>F879+G879+H879</f>
        <v>0</v>
      </c>
      <c r="F879" s="152"/>
      <c r="G879" s="153"/>
      <c r="H879" s="1419"/>
      <c r="I879" s="152"/>
      <c r="J879" s="153"/>
      <c r="K879" s="1419"/>
      <c r="L879" s="282">
        <f>I879+J879+K879</f>
        <v>0</v>
      </c>
      <c r="M879" s="12">
        <f t="shared" si="208"/>
      </c>
      <c r="N879" s="13"/>
    </row>
    <row r="880" spans="2:14" ht="15.75">
      <c r="B880" s="363"/>
      <c r="C880" s="294">
        <v>5502</v>
      </c>
      <c r="D880" s="295" t="s">
        <v>695</v>
      </c>
      <c r="E880" s="296">
        <f>F880+G880+H880</f>
        <v>0</v>
      </c>
      <c r="F880" s="158"/>
      <c r="G880" s="159"/>
      <c r="H880" s="1421"/>
      <c r="I880" s="158"/>
      <c r="J880" s="159"/>
      <c r="K880" s="1421"/>
      <c r="L880" s="296">
        <f>I880+J880+K880</f>
        <v>0</v>
      </c>
      <c r="M880" s="12">
        <f t="shared" si="208"/>
      </c>
      <c r="N880" s="13"/>
    </row>
    <row r="881" spans="2:14" ht="15.75">
      <c r="B881" s="363"/>
      <c r="C881" s="294">
        <v>5503</v>
      </c>
      <c r="D881" s="364" t="s">
        <v>696</v>
      </c>
      <c r="E881" s="296">
        <f>F881+G881+H881</f>
        <v>0</v>
      </c>
      <c r="F881" s="158"/>
      <c r="G881" s="159"/>
      <c r="H881" s="1421"/>
      <c r="I881" s="158"/>
      <c r="J881" s="159"/>
      <c r="K881" s="1421"/>
      <c r="L881" s="296">
        <f>I881+J881+K881</f>
        <v>0</v>
      </c>
      <c r="M881" s="12">
        <f t="shared" si="208"/>
      </c>
      <c r="N881" s="13"/>
    </row>
    <row r="882" spans="2:14" ht="15.75">
      <c r="B882" s="363"/>
      <c r="C882" s="286">
        <v>5504</v>
      </c>
      <c r="D882" s="340" t="s">
        <v>697</v>
      </c>
      <c r="E882" s="288">
        <f>F882+G882+H882</f>
        <v>0</v>
      </c>
      <c r="F882" s="173"/>
      <c r="G882" s="174"/>
      <c r="H882" s="1422"/>
      <c r="I882" s="173"/>
      <c r="J882" s="174"/>
      <c r="K882" s="1422"/>
      <c r="L882" s="288">
        <f>I882+J882+K882</f>
        <v>0</v>
      </c>
      <c r="M882" s="12">
        <f t="shared" si="208"/>
      </c>
      <c r="N882" s="13"/>
    </row>
    <row r="883" spans="2:14" ht="15.75">
      <c r="B883" s="366">
        <v>5700</v>
      </c>
      <c r="C883" s="1788" t="s">
        <v>923</v>
      </c>
      <c r="D883" s="1789"/>
      <c r="E883" s="311">
        <f aca="true" t="shared" si="211" ref="E883:L883">SUM(E884:E886)</f>
        <v>0</v>
      </c>
      <c r="F883" s="275">
        <f t="shared" si="211"/>
        <v>0</v>
      </c>
      <c r="G883" s="276">
        <f t="shared" si="211"/>
        <v>0</v>
      </c>
      <c r="H883" s="277">
        <f t="shared" si="211"/>
        <v>0</v>
      </c>
      <c r="I883" s="275">
        <f t="shared" si="211"/>
        <v>0</v>
      </c>
      <c r="J883" s="276">
        <f t="shared" si="211"/>
        <v>0</v>
      </c>
      <c r="K883" s="277">
        <f t="shared" si="211"/>
        <v>0</v>
      </c>
      <c r="L883" s="311">
        <f t="shared" si="211"/>
        <v>0</v>
      </c>
      <c r="M883" s="12">
        <f t="shared" si="208"/>
      </c>
      <c r="N883" s="13"/>
    </row>
    <row r="884" spans="2:14" ht="15.75">
      <c r="B884" s="367"/>
      <c r="C884" s="368">
        <v>5701</v>
      </c>
      <c r="D884" s="369" t="s">
        <v>698</v>
      </c>
      <c r="E884" s="282">
        <f>F884+G884+H884</f>
        <v>0</v>
      </c>
      <c r="F884" s="1473">
        <v>0</v>
      </c>
      <c r="G884" s="1473">
        <v>0</v>
      </c>
      <c r="H884" s="1473">
        <v>0</v>
      </c>
      <c r="I884" s="1473">
        <v>0</v>
      </c>
      <c r="J884" s="1473">
        <v>0</v>
      </c>
      <c r="K884" s="1473">
        <v>0</v>
      </c>
      <c r="L884" s="282">
        <f>I884+J884+K884</f>
        <v>0</v>
      </c>
      <c r="M884" s="12">
        <f t="shared" si="208"/>
      </c>
      <c r="N884" s="13"/>
    </row>
    <row r="885" spans="2:14" ht="15.75">
      <c r="B885" s="367"/>
      <c r="C885" s="374">
        <v>5702</v>
      </c>
      <c r="D885" s="375" t="s">
        <v>699</v>
      </c>
      <c r="E885" s="315">
        <f>F885+G885+H885</f>
        <v>0</v>
      </c>
      <c r="F885" s="1473">
        <v>0</v>
      </c>
      <c r="G885" s="1473">
        <v>0</v>
      </c>
      <c r="H885" s="1473">
        <v>0</v>
      </c>
      <c r="I885" s="1473">
        <v>0</v>
      </c>
      <c r="J885" s="1473">
        <v>0</v>
      </c>
      <c r="K885" s="1473">
        <v>0</v>
      </c>
      <c r="L885" s="315">
        <f>I885+J885+K885</f>
        <v>0</v>
      </c>
      <c r="M885" s="12">
        <f t="shared" si="208"/>
      </c>
      <c r="N885" s="13"/>
    </row>
    <row r="886" spans="2:14" ht="15.75">
      <c r="B886" s="293"/>
      <c r="C886" s="376">
        <v>4071</v>
      </c>
      <c r="D886" s="377" t="s">
        <v>700</v>
      </c>
      <c r="E886" s="378">
        <f>F886+G886+H886</f>
        <v>0</v>
      </c>
      <c r="F886" s="1473">
        <v>0</v>
      </c>
      <c r="G886" s="1473">
        <v>0</v>
      </c>
      <c r="H886" s="1473">
        <v>0</v>
      </c>
      <c r="I886" s="1473">
        <v>0</v>
      </c>
      <c r="J886" s="1473">
        <v>0</v>
      </c>
      <c r="K886" s="1473">
        <v>0</v>
      </c>
      <c r="L886" s="378">
        <f>I886+J886+K886</f>
        <v>0</v>
      </c>
      <c r="M886" s="12">
        <f t="shared" si="208"/>
      </c>
      <c r="N886" s="13"/>
    </row>
    <row r="887" spans="2:14" ht="15.75">
      <c r="B887" s="583"/>
      <c r="C887" s="1784" t="s">
        <v>701</v>
      </c>
      <c r="D887" s="1785"/>
      <c r="E887" s="1439"/>
      <c r="F887" s="1439"/>
      <c r="G887" s="1439"/>
      <c r="H887" s="1439"/>
      <c r="I887" s="1439"/>
      <c r="J887" s="1439"/>
      <c r="K887" s="1439"/>
      <c r="L887" s="1440"/>
      <c r="M887" s="12">
        <f t="shared" si="208"/>
      </c>
      <c r="N887" s="13"/>
    </row>
    <row r="888" spans="2:14" ht="15.75">
      <c r="B888" s="382">
        <v>98</v>
      </c>
      <c r="C888" s="1784" t="s">
        <v>701</v>
      </c>
      <c r="D888" s="1785"/>
      <c r="E888" s="383">
        <f>F888+G888+H888</f>
        <v>0</v>
      </c>
      <c r="F888" s="1430"/>
      <c r="G888" s="1431"/>
      <c r="H888" s="1432"/>
      <c r="I888" s="1462">
        <v>0</v>
      </c>
      <c r="J888" s="1463">
        <v>0</v>
      </c>
      <c r="K888" s="1464">
        <v>0</v>
      </c>
      <c r="L888" s="383">
        <f>I888+J888+K888</f>
        <v>0</v>
      </c>
      <c r="M888" s="12">
        <f t="shared" si="208"/>
      </c>
      <c r="N888" s="13"/>
    </row>
    <row r="889" spans="2:14" ht="15.75">
      <c r="B889" s="1434"/>
      <c r="C889" s="1435"/>
      <c r="D889" s="1436"/>
      <c r="E889" s="270"/>
      <c r="F889" s="270"/>
      <c r="G889" s="270"/>
      <c r="H889" s="270"/>
      <c r="I889" s="270"/>
      <c r="J889" s="270"/>
      <c r="K889" s="270"/>
      <c r="L889" s="271"/>
      <c r="M889" s="12">
        <f t="shared" si="208"/>
      </c>
      <c r="N889" s="13"/>
    </row>
    <row r="890" spans="2:14" ht="15.75">
      <c r="B890" s="1437"/>
      <c r="C890" s="111"/>
      <c r="D890" s="1438"/>
      <c r="E890" s="219"/>
      <c r="F890" s="219"/>
      <c r="G890" s="219"/>
      <c r="H890" s="219"/>
      <c r="I890" s="219"/>
      <c r="J890" s="219"/>
      <c r="K890" s="219"/>
      <c r="L890" s="390"/>
      <c r="M890" s="12">
        <f t="shared" si="208"/>
      </c>
      <c r="N890" s="13"/>
    </row>
    <row r="891" spans="2:14" ht="15.75">
      <c r="B891" s="1437"/>
      <c r="C891" s="111"/>
      <c r="D891" s="1438"/>
      <c r="E891" s="219"/>
      <c r="F891" s="219"/>
      <c r="G891" s="219"/>
      <c r="H891" s="219"/>
      <c r="I891" s="219"/>
      <c r="J891" s="219"/>
      <c r="K891" s="219"/>
      <c r="L891" s="390"/>
      <c r="M891" s="12">
        <f t="shared" si="208"/>
      </c>
      <c r="N891" s="13"/>
    </row>
    <row r="892" spans="2:14" ht="15.75">
      <c r="B892" s="1465"/>
      <c r="C892" s="394" t="s">
        <v>748</v>
      </c>
      <c r="D892" s="1433">
        <f>+B892</f>
        <v>0</v>
      </c>
      <c r="E892" s="396">
        <f aca="true" t="shared" si="212" ref="E892:L892">SUM(E776,E779,E785,E793,E794,E812,E816,E822,E825,E826,E827,E828,E829,E838,E845,E846,E847,E848,E855,E859,E860,E861,E862,E865,E866,E874,E877,E878,E883)+E888</f>
        <v>0</v>
      </c>
      <c r="F892" s="397">
        <f t="shared" si="212"/>
        <v>0</v>
      </c>
      <c r="G892" s="398">
        <f t="shared" si="212"/>
        <v>0</v>
      </c>
      <c r="H892" s="399">
        <f t="shared" si="212"/>
        <v>0</v>
      </c>
      <c r="I892" s="397">
        <f t="shared" si="212"/>
        <v>0</v>
      </c>
      <c r="J892" s="398">
        <f t="shared" si="212"/>
        <v>99850</v>
      </c>
      <c r="K892" s="399">
        <f t="shared" si="212"/>
        <v>0</v>
      </c>
      <c r="L892" s="396">
        <f t="shared" si="212"/>
        <v>99850</v>
      </c>
      <c r="M892" s="12">
        <f t="shared" si="208"/>
        <v>1</v>
      </c>
      <c r="N892" s="73" t="str">
        <f>LEFT(C773,1)</f>
        <v>1</v>
      </c>
    </row>
    <row r="893" spans="2:13" ht="15.75">
      <c r="B893" s="79" t="s">
        <v>120</v>
      </c>
      <c r="C893" s="1"/>
      <c r="L893" s="6"/>
      <c r="M893" s="7">
        <f>(IF($E892&lt;&gt;0,$M$2,IF($L892&lt;&gt;0,$M$2,"")))</f>
        <v>1</v>
      </c>
    </row>
    <row r="894" spans="2:13" ht="15.75">
      <c r="B894" s="1368"/>
      <c r="C894" s="1368"/>
      <c r="D894" s="1369"/>
      <c r="E894" s="1368"/>
      <c r="F894" s="1368"/>
      <c r="G894" s="1368"/>
      <c r="H894" s="1368"/>
      <c r="I894" s="1368"/>
      <c r="J894" s="1368"/>
      <c r="K894" s="1368"/>
      <c r="L894" s="1370"/>
      <c r="M894" s="7">
        <f>(IF($E892&lt;&gt;0,$M$2,IF($L892&lt;&gt;0,$M$2,"")))</f>
        <v>1</v>
      </c>
    </row>
    <row r="895" spans="2:13" ht="18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8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  <row r="897" spans="2:13" ht="15.75">
      <c r="B897" s="6"/>
      <c r="C897" s="6"/>
      <c r="D897" s="522"/>
      <c r="E897" s="38"/>
      <c r="F897" s="38"/>
      <c r="G897" s="38"/>
      <c r="H897" s="38"/>
      <c r="I897" s="38"/>
      <c r="J897" s="38"/>
      <c r="K897" s="38"/>
      <c r="L897" s="38"/>
      <c r="M897" s="7">
        <f>(IF($E1031&lt;&gt;0,$M$2,IF($L1031&lt;&gt;0,$M$2,"")))</f>
        <v>1</v>
      </c>
    </row>
    <row r="898" spans="2:13" ht="15.75">
      <c r="B898" s="6"/>
      <c r="C898" s="1366"/>
      <c r="D898" s="1367"/>
      <c r="E898" s="38"/>
      <c r="F898" s="38"/>
      <c r="G898" s="38"/>
      <c r="H898" s="38"/>
      <c r="I898" s="38"/>
      <c r="J898" s="38"/>
      <c r="K898" s="38"/>
      <c r="L898" s="38"/>
      <c r="M898" s="7">
        <f>(IF($E1031&lt;&gt;0,$M$2,IF($L1031&lt;&gt;0,$M$2,"")))</f>
        <v>1</v>
      </c>
    </row>
    <row r="899" spans="2:13" ht="15.75">
      <c r="B899" s="1794" t="str">
        <f>$B$7</f>
        <v>ОТЧЕТНИ ДАННИ ПО ЕБК ЗА СМЕТКИТЕ ЗА СРЕДСТВАТА ОТ ЕВРОПЕЙСКИЯ СЪЮЗ - КСФ</v>
      </c>
      <c r="C899" s="1795"/>
      <c r="D899" s="1795"/>
      <c r="E899" s="243"/>
      <c r="F899" s="243"/>
      <c r="G899" s="238"/>
      <c r="H899" s="238"/>
      <c r="I899" s="238"/>
      <c r="J899" s="238"/>
      <c r="K899" s="238"/>
      <c r="L899" s="238"/>
      <c r="M899" s="7">
        <f>(IF($E1031&lt;&gt;0,$M$2,IF($L1031&lt;&gt;0,$M$2,"")))</f>
        <v>1</v>
      </c>
    </row>
    <row r="900" spans="2:13" ht="15.75">
      <c r="B900" s="229"/>
      <c r="C900" s="392"/>
      <c r="D900" s="401"/>
      <c r="E900" s="407" t="s">
        <v>468</v>
      </c>
      <c r="F900" s="407" t="s">
        <v>842</v>
      </c>
      <c r="G900" s="238"/>
      <c r="H900" s="1363" t="s">
        <v>1266</v>
      </c>
      <c r="I900" s="1364"/>
      <c r="J900" s="1365"/>
      <c r="K900" s="238"/>
      <c r="L900" s="238"/>
      <c r="M900" s="7">
        <f>(IF($E1031&lt;&gt;0,$M$2,IF($L1031&lt;&gt;0,$M$2,"")))</f>
        <v>1</v>
      </c>
    </row>
    <row r="901" spans="2:13" ht="18.75">
      <c r="B901" s="1796" t="str">
        <f>$B$9</f>
        <v>Твърдица</v>
      </c>
      <c r="C901" s="1797"/>
      <c r="D901" s="1798"/>
      <c r="E901" s="115">
        <f>$E$9</f>
        <v>43101</v>
      </c>
      <c r="F901" s="227">
        <f>$F$9</f>
        <v>43404</v>
      </c>
      <c r="G901" s="238"/>
      <c r="H901" s="238"/>
      <c r="I901" s="238"/>
      <c r="J901" s="238"/>
      <c r="K901" s="238"/>
      <c r="L901" s="238"/>
      <c r="M901" s="7">
        <f>(IF($E1031&lt;&gt;0,$M$2,IF($L1031&lt;&gt;0,$M$2,"")))</f>
        <v>1</v>
      </c>
    </row>
    <row r="902" spans="2:13" ht="15.75">
      <c r="B902" s="228" t="str">
        <f>$B$10</f>
        <v>(наименование на разпоредителя с бюджет)</v>
      </c>
      <c r="C902" s="229"/>
      <c r="D902" s="230"/>
      <c r="E902" s="238"/>
      <c r="F902" s="238"/>
      <c r="G902" s="238"/>
      <c r="H902" s="238"/>
      <c r="I902" s="238"/>
      <c r="J902" s="238"/>
      <c r="K902" s="238"/>
      <c r="L902" s="238"/>
      <c r="M902" s="7">
        <f>(IF($E1031&lt;&gt;0,$M$2,IF($L1031&lt;&gt;0,$M$2,"")))</f>
        <v>1</v>
      </c>
    </row>
    <row r="903" spans="2:13" ht="15.75">
      <c r="B903" s="228"/>
      <c r="C903" s="229"/>
      <c r="D903" s="230"/>
      <c r="E903" s="238"/>
      <c r="F903" s="238"/>
      <c r="G903" s="238"/>
      <c r="H903" s="238"/>
      <c r="I903" s="238"/>
      <c r="J903" s="238"/>
      <c r="K903" s="238"/>
      <c r="L903" s="238"/>
      <c r="M903" s="7">
        <f>(IF($E1031&lt;&gt;0,$M$2,IF($L1031&lt;&gt;0,$M$2,"")))</f>
        <v>1</v>
      </c>
    </row>
    <row r="904" spans="2:13" ht="19.5">
      <c r="B904" s="1799" t="str">
        <f>$B$12</f>
        <v>Твърдица</v>
      </c>
      <c r="C904" s="1800"/>
      <c r="D904" s="1801"/>
      <c r="E904" s="411" t="s">
        <v>898</v>
      </c>
      <c r="F904" s="1361" t="str">
        <f>$F$12</f>
        <v>7004</v>
      </c>
      <c r="G904" s="238"/>
      <c r="H904" s="238"/>
      <c r="I904" s="238"/>
      <c r="J904" s="238"/>
      <c r="K904" s="238"/>
      <c r="L904" s="238"/>
      <c r="M904" s="7">
        <f>(IF($E1031&lt;&gt;0,$M$2,IF($L1031&lt;&gt;0,$M$2,"")))</f>
        <v>1</v>
      </c>
    </row>
    <row r="905" spans="2:13" ht="15.75">
      <c r="B905" s="234" t="str">
        <f>$B$13</f>
        <v>(наименование на първостепенния разпоредител с бюджет)</v>
      </c>
      <c r="C905" s="229"/>
      <c r="D905" s="230"/>
      <c r="E905" s="1362"/>
      <c r="F905" s="243"/>
      <c r="G905" s="238"/>
      <c r="H905" s="238"/>
      <c r="I905" s="238"/>
      <c r="J905" s="238"/>
      <c r="K905" s="238"/>
      <c r="L905" s="238"/>
      <c r="M905" s="7">
        <f>(IF($E1031&lt;&gt;0,$M$2,IF($L1031&lt;&gt;0,$M$2,"")))</f>
        <v>1</v>
      </c>
    </row>
    <row r="906" spans="2:13" ht="19.5">
      <c r="B906" s="237"/>
      <c r="C906" s="238"/>
      <c r="D906" s="124" t="s">
        <v>899</v>
      </c>
      <c r="E906" s="239">
        <f>$E$15</f>
        <v>98</v>
      </c>
      <c r="F906" s="415" t="str">
        <f>$F$15</f>
        <v>СЕС - КСФ</v>
      </c>
      <c r="G906" s="219"/>
      <c r="H906" s="219"/>
      <c r="I906" s="219"/>
      <c r="J906" s="219"/>
      <c r="K906" s="219"/>
      <c r="L906" s="219"/>
      <c r="M906" s="7">
        <f>(IF($E1031&lt;&gt;0,$M$2,IF($L1031&lt;&gt;0,$M$2,"")))</f>
        <v>1</v>
      </c>
    </row>
    <row r="907" spans="2:13" ht="15.75">
      <c r="B907" s="229"/>
      <c r="C907" s="392"/>
      <c r="D907" s="401"/>
      <c r="E907" s="238"/>
      <c r="F907" s="410"/>
      <c r="G907" s="410"/>
      <c r="H907" s="410"/>
      <c r="I907" s="410"/>
      <c r="J907" s="410"/>
      <c r="K907" s="410"/>
      <c r="L907" s="1378" t="s">
        <v>469</v>
      </c>
      <c r="M907" s="7">
        <f>(IF($E1031&lt;&gt;0,$M$2,IF($L1031&lt;&gt;0,$M$2,"")))</f>
        <v>1</v>
      </c>
    </row>
    <row r="908" spans="2:13" ht="18.75">
      <c r="B908" s="248"/>
      <c r="C908" s="249"/>
      <c r="D908" s="250" t="s">
        <v>719</v>
      </c>
      <c r="E908" s="1802" t="s">
        <v>2031</v>
      </c>
      <c r="F908" s="1803"/>
      <c r="G908" s="1803"/>
      <c r="H908" s="1804"/>
      <c r="I908" s="1805" t="s">
        <v>2032</v>
      </c>
      <c r="J908" s="1806"/>
      <c r="K908" s="1806"/>
      <c r="L908" s="1807"/>
      <c r="M908" s="7">
        <f>(IF($E1031&lt;&gt;0,$M$2,IF($L1031&lt;&gt;0,$M$2,"")))</f>
        <v>1</v>
      </c>
    </row>
    <row r="909" spans="2:13" ht="56.25">
      <c r="B909" s="251" t="s">
        <v>62</v>
      </c>
      <c r="C909" s="252" t="s">
        <v>470</v>
      </c>
      <c r="D909" s="253" t="s">
        <v>720</v>
      </c>
      <c r="E909" s="1404" t="str">
        <f>$E$20</f>
        <v>Уточнен план                Общо</v>
      </c>
      <c r="F909" s="1408" t="str">
        <f>$F$20</f>
        <v>държавни дейности</v>
      </c>
      <c r="G909" s="1409" t="str">
        <f>$G$20</f>
        <v>местни дейности</v>
      </c>
      <c r="H909" s="1410" t="str">
        <f>$H$20</f>
        <v>дофинансиране</v>
      </c>
      <c r="I909" s="254" t="str">
        <f>$I$20</f>
        <v>държавни дейности -ОТЧЕТ</v>
      </c>
      <c r="J909" s="255" t="str">
        <f>$J$20</f>
        <v>местни дейности - ОТЧЕТ</v>
      </c>
      <c r="K909" s="256" t="str">
        <f>$K$20</f>
        <v>дофинансиране - ОТЧЕТ</v>
      </c>
      <c r="L909" s="1669" t="str">
        <f>$L$20</f>
        <v>ОТЧЕТ                                    ОБЩО</v>
      </c>
      <c r="M909" s="7">
        <f>(IF($E1031&lt;&gt;0,$M$2,IF($L1031&lt;&gt;0,$M$2,"")))</f>
        <v>1</v>
      </c>
    </row>
    <row r="910" spans="2:13" ht="18.75">
      <c r="B910" s="259"/>
      <c r="C910" s="260"/>
      <c r="D910" s="261" t="s">
        <v>750</v>
      </c>
      <c r="E910" s="1456" t="str">
        <f>$E$21</f>
        <v>(1)</v>
      </c>
      <c r="F910" s="143" t="str">
        <f>$F$21</f>
        <v>(2)</v>
      </c>
      <c r="G910" s="144" t="str">
        <f>$G$21</f>
        <v>(3)</v>
      </c>
      <c r="H910" s="145" t="str">
        <f>$H$21</f>
        <v>(4)</v>
      </c>
      <c r="I910" s="262" t="str">
        <f>$I$21</f>
        <v>(5)</v>
      </c>
      <c r="J910" s="263" t="str">
        <f>$J$21</f>
        <v>(6)</v>
      </c>
      <c r="K910" s="264" t="str">
        <f>$K$21</f>
        <v>(7)</v>
      </c>
      <c r="L910" s="265" t="str">
        <f>$L$21</f>
        <v>(8)</v>
      </c>
      <c r="M910" s="7">
        <f>(IF($E1031&lt;&gt;0,$M$2,IF($L1031&lt;&gt;0,$M$2,"")))</f>
        <v>1</v>
      </c>
    </row>
    <row r="911" spans="2:13" ht="15.75">
      <c r="B911" s="1452"/>
      <c r="C911" s="1608" t="str">
        <f>VLOOKUP(D911,OP_LIST2,2,FALSE)</f>
        <v>98311</v>
      </c>
      <c r="D911" s="1453" t="s">
        <v>1245</v>
      </c>
      <c r="E911" s="390"/>
      <c r="F911" s="1442"/>
      <c r="G911" s="1443"/>
      <c r="H911" s="1444"/>
      <c r="I911" s="1442"/>
      <c r="J911" s="1443"/>
      <c r="K911" s="1444"/>
      <c r="L911" s="1441"/>
      <c r="M911" s="7">
        <f>(IF($E1031&lt;&gt;0,$M$2,IF($L1031&lt;&gt;0,$M$2,"")))</f>
        <v>1</v>
      </c>
    </row>
    <row r="912" spans="2:13" ht="15.75">
      <c r="B912" s="1455"/>
      <c r="C912" s="1460">
        <f>VLOOKUP(D913,EBK_DEIN2,2,FALSE)</f>
        <v>5532</v>
      </c>
      <c r="D912" s="1459" t="s">
        <v>799</v>
      </c>
      <c r="E912" s="390"/>
      <c r="F912" s="1445"/>
      <c r="G912" s="1446"/>
      <c r="H912" s="1447"/>
      <c r="I912" s="1445"/>
      <c r="J912" s="1446"/>
      <c r="K912" s="1447"/>
      <c r="L912" s="1441"/>
      <c r="M912" s="7">
        <f>(IF($E1031&lt;&gt;0,$M$2,IF($L1031&lt;&gt;0,$M$2,"")))</f>
        <v>1</v>
      </c>
    </row>
    <row r="913" spans="2:13" ht="15.75">
      <c r="B913" s="1451"/>
      <c r="C913" s="1587">
        <f>+C912</f>
        <v>5532</v>
      </c>
      <c r="D913" s="1453" t="s">
        <v>571</v>
      </c>
      <c r="E913" s="390"/>
      <c r="F913" s="1445"/>
      <c r="G913" s="1446"/>
      <c r="H913" s="1447"/>
      <c r="I913" s="1445"/>
      <c r="J913" s="1446"/>
      <c r="K913" s="1447"/>
      <c r="L913" s="1441"/>
      <c r="M913" s="7">
        <f>(IF($E1031&lt;&gt;0,$M$2,IF($L1031&lt;&gt;0,$M$2,"")))</f>
        <v>1</v>
      </c>
    </row>
    <row r="914" spans="2:13" ht="15.75">
      <c r="B914" s="1457"/>
      <c r="C914" s="1454"/>
      <c r="D914" s="1458" t="s">
        <v>721</v>
      </c>
      <c r="E914" s="390"/>
      <c r="F914" s="1448"/>
      <c r="G914" s="1449"/>
      <c r="H914" s="1450"/>
      <c r="I914" s="1448"/>
      <c r="J914" s="1449"/>
      <c r="K914" s="1450"/>
      <c r="L914" s="1441"/>
      <c r="M914" s="7">
        <f>(IF($E1031&lt;&gt;0,$M$2,IF($L1031&lt;&gt;0,$M$2,"")))</f>
        <v>1</v>
      </c>
    </row>
    <row r="915" spans="2:14" ht="15.75">
      <c r="B915" s="273">
        <v>100</v>
      </c>
      <c r="C915" s="1808" t="s">
        <v>751</v>
      </c>
      <c r="D915" s="1809"/>
      <c r="E915" s="274">
        <f aca="true" t="shared" si="213" ref="E915:L915">SUM(E916:E917)</f>
        <v>0</v>
      </c>
      <c r="F915" s="275">
        <f t="shared" si="213"/>
        <v>0</v>
      </c>
      <c r="G915" s="276">
        <f t="shared" si="213"/>
        <v>0</v>
      </c>
      <c r="H915" s="277">
        <f t="shared" si="213"/>
        <v>0</v>
      </c>
      <c r="I915" s="275">
        <f t="shared" si="213"/>
        <v>0</v>
      </c>
      <c r="J915" s="276">
        <f t="shared" si="213"/>
        <v>0</v>
      </c>
      <c r="K915" s="277">
        <f t="shared" si="213"/>
        <v>0</v>
      </c>
      <c r="L915" s="274">
        <f t="shared" si="213"/>
        <v>0</v>
      </c>
      <c r="M915" s="12">
        <f aca="true" t="shared" si="214" ref="M915:M946">(IF($E915&lt;&gt;0,$M$2,IF($L915&lt;&gt;0,$M$2,"")))</f>
      </c>
      <c r="N915" s="13"/>
    </row>
    <row r="916" spans="2:14" ht="15.75">
      <c r="B916" s="279"/>
      <c r="C916" s="280">
        <v>101</v>
      </c>
      <c r="D916" s="281" t="s">
        <v>752</v>
      </c>
      <c r="E916" s="282">
        <f>F916+G916+H916</f>
        <v>0</v>
      </c>
      <c r="F916" s="152"/>
      <c r="G916" s="153"/>
      <c r="H916" s="1419"/>
      <c r="I916" s="152"/>
      <c r="J916" s="153"/>
      <c r="K916" s="1419"/>
      <c r="L916" s="282">
        <f>I916+J916+K916</f>
        <v>0</v>
      </c>
      <c r="M916" s="12">
        <f t="shared" si="214"/>
      </c>
      <c r="N916" s="13"/>
    </row>
    <row r="917" spans="2:14" ht="15.75">
      <c r="B917" s="279"/>
      <c r="C917" s="286">
        <v>102</v>
      </c>
      <c r="D917" s="287" t="s">
        <v>753</v>
      </c>
      <c r="E917" s="288">
        <f>F917+G917+H917</f>
        <v>0</v>
      </c>
      <c r="F917" s="173"/>
      <c r="G917" s="174"/>
      <c r="H917" s="1422"/>
      <c r="I917" s="173"/>
      <c r="J917" s="174"/>
      <c r="K917" s="1422"/>
      <c r="L917" s="288">
        <f>I917+J917+K917</f>
        <v>0</v>
      </c>
      <c r="M917" s="12">
        <f t="shared" si="214"/>
      </c>
      <c r="N917" s="13"/>
    </row>
    <row r="918" spans="2:14" ht="15.75">
      <c r="B918" s="273">
        <v>200</v>
      </c>
      <c r="C918" s="1792" t="s">
        <v>754</v>
      </c>
      <c r="D918" s="1793"/>
      <c r="E918" s="274">
        <f aca="true" t="shared" si="215" ref="E918:L918">SUM(E919:E923)</f>
        <v>0</v>
      </c>
      <c r="F918" s="275">
        <f t="shared" si="215"/>
        <v>0</v>
      </c>
      <c r="G918" s="276">
        <f t="shared" si="215"/>
        <v>0</v>
      </c>
      <c r="H918" s="277">
        <f t="shared" si="215"/>
        <v>0</v>
      </c>
      <c r="I918" s="275">
        <f t="shared" si="215"/>
        <v>0</v>
      </c>
      <c r="J918" s="276">
        <f t="shared" si="215"/>
        <v>86721</v>
      </c>
      <c r="K918" s="277">
        <f t="shared" si="215"/>
        <v>0</v>
      </c>
      <c r="L918" s="274">
        <f t="shared" si="215"/>
        <v>86721</v>
      </c>
      <c r="M918" s="12">
        <f t="shared" si="214"/>
        <v>1</v>
      </c>
      <c r="N918" s="13"/>
    </row>
    <row r="919" spans="2:14" ht="15.75">
      <c r="B919" s="292"/>
      <c r="C919" s="280">
        <v>201</v>
      </c>
      <c r="D919" s="281" t="s">
        <v>755</v>
      </c>
      <c r="E919" s="282">
        <f>F919+G919+H919</f>
        <v>0</v>
      </c>
      <c r="F919" s="152"/>
      <c r="G919" s="153"/>
      <c r="H919" s="1419"/>
      <c r="I919" s="152"/>
      <c r="J919" s="153">
        <v>86721</v>
      </c>
      <c r="K919" s="1419"/>
      <c r="L919" s="282">
        <f>I919+J919+K919</f>
        <v>86721</v>
      </c>
      <c r="M919" s="12">
        <f t="shared" si="214"/>
        <v>1</v>
      </c>
      <c r="N919" s="13"/>
    </row>
    <row r="920" spans="2:14" ht="15.75">
      <c r="B920" s="293"/>
      <c r="C920" s="294">
        <v>202</v>
      </c>
      <c r="D920" s="295" t="s">
        <v>756</v>
      </c>
      <c r="E920" s="296">
        <f>F920+G920+H920</f>
        <v>0</v>
      </c>
      <c r="F920" s="158"/>
      <c r="G920" s="159"/>
      <c r="H920" s="1421"/>
      <c r="I920" s="158"/>
      <c r="J920" s="159"/>
      <c r="K920" s="1421"/>
      <c r="L920" s="296">
        <f>I920+J920+K920</f>
        <v>0</v>
      </c>
      <c r="M920" s="12">
        <f t="shared" si="214"/>
      </c>
      <c r="N920" s="13"/>
    </row>
    <row r="921" spans="2:14" ht="31.5">
      <c r="B921" s="300"/>
      <c r="C921" s="294">
        <v>205</v>
      </c>
      <c r="D921" s="295" t="s">
        <v>604</v>
      </c>
      <c r="E921" s="296">
        <f>F921+G921+H921</f>
        <v>0</v>
      </c>
      <c r="F921" s="158"/>
      <c r="G921" s="159"/>
      <c r="H921" s="1421"/>
      <c r="I921" s="158"/>
      <c r="J921" s="159"/>
      <c r="K921" s="1421"/>
      <c r="L921" s="296">
        <f>I921+J921+K921</f>
        <v>0</v>
      </c>
      <c r="M921" s="12">
        <f t="shared" si="214"/>
      </c>
      <c r="N921" s="13"/>
    </row>
    <row r="922" spans="2:14" ht="15.75">
      <c r="B922" s="300"/>
      <c r="C922" s="294">
        <v>208</v>
      </c>
      <c r="D922" s="301" t="s">
        <v>605</v>
      </c>
      <c r="E922" s="296">
        <f>F922+G922+H922</f>
        <v>0</v>
      </c>
      <c r="F922" s="158"/>
      <c r="G922" s="159"/>
      <c r="H922" s="1421"/>
      <c r="I922" s="158"/>
      <c r="J922" s="159"/>
      <c r="K922" s="1421"/>
      <c r="L922" s="296">
        <f>I922+J922+K922</f>
        <v>0</v>
      </c>
      <c r="M922" s="12">
        <f t="shared" si="214"/>
      </c>
      <c r="N922" s="13"/>
    </row>
    <row r="923" spans="2:14" ht="15.75">
      <c r="B923" s="292"/>
      <c r="C923" s="286">
        <v>209</v>
      </c>
      <c r="D923" s="302" t="s">
        <v>606</v>
      </c>
      <c r="E923" s="288">
        <f>F923+G923+H923</f>
        <v>0</v>
      </c>
      <c r="F923" s="173"/>
      <c r="G923" s="174"/>
      <c r="H923" s="1422"/>
      <c r="I923" s="173"/>
      <c r="J923" s="174"/>
      <c r="K923" s="1422"/>
      <c r="L923" s="288">
        <f>I923+J923+K923</f>
        <v>0</v>
      </c>
      <c r="M923" s="12">
        <f t="shared" si="214"/>
      </c>
      <c r="N923" s="13"/>
    </row>
    <row r="924" spans="2:14" ht="15.75">
      <c r="B924" s="273">
        <v>500</v>
      </c>
      <c r="C924" s="1810" t="s">
        <v>195</v>
      </c>
      <c r="D924" s="1811"/>
      <c r="E924" s="274">
        <f aca="true" t="shared" si="216" ref="E924:L924">SUM(E925:E931)</f>
        <v>0</v>
      </c>
      <c r="F924" s="275">
        <f t="shared" si="216"/>
        <v>0</v>
      </c>
      <c r="G924" s="276">
        <f t="shared" si="216"/>
        <v>0</v>
      </c>
      <c r="H924" s="277">
        <f t="shared" si="216"/>
        <v>0</v>
      </c>
      <c r="I924" s="275">
        <f t="shared" si="216"/>
        <v>0</v>
      </c>
      <c r="J924" s="276">
        <f t="shared" si="216"/>
        <v>16733</v>
      </c>
      <c r="K924" s="277">
        <f t="shared" si="216"/>
        <v>0</v>
      </c>
      <c r="L924" s="274">
        <f t="shared" si="216"/>
        <v>16733</v>
      </c>
      <c r="M924" s="12">
        <f t="shared" si="214"/>
        <v>1</v>
      </c>
      <c r="N924" s="13"/>
    </row>
    <row r="925" spans="2:14" ht="15.75">
      <c r="B925" s="292"/>
      <c r="C925" s="303">
        <v>551</v>
      </c>
      <c r="D925" s="304" t="s">
        <v>196</v>
      </c>
      <c r="E925" s="282">
        <f aca="true" t="shared" si="217" ref="E925:E932">F925+G925+H925</f>
        <v>0</v>
      </c>
      <c r="F925" s="152"/>
      <c r="G925" s="153"/>
      <c r="H925" s="1419"/>
      <c r="I925" s="152"/>
      <c r="J925" s="153">
        <v>10362</v>
      </c>
      <c r="K925" s="1419"/>
      <c r="L925" s="282">
        <f aca="true" t="shared" si="218" ref="L925:L932">I925+J925+K925</f>
        <v>10362</v>
      </c>
      <c r="M925" s="12">
        <f t="shared" si="214"/>
        <v>1</v>
      </c>
      <c r="N925" s="13"/>
    </row>
    <row r="926" spans="2:14" ht="15.75">
      <c r="B926" s="292"/>
      <c r="C926" s="305">
        <v>552</v>
      </c>
      <c r="D926" s="306" t="s">
        <v>918</v>
      </c>
      <c r="E926" s="296">
        <f t="shared" si="217"/>
        <v>0</v>
      </c>
      <c r="F926" s="158"/>
      <c r="G926" s="159"/>
      <c r="H926" s="1421"/>
      <c r="I926" s="158"/>
      <c r="J926" s="159"/>
      <c r="K926" s="1421"/>
      <c r="L926" s="296">
        <f t="shared" si="218"/>
        <v>0</v>
      </c>
      <c r="M926" s="12">
        <f t="shared" si="214"/>
      </c>
      <c r="N926" s="13"/>
    </row>
    <row r="927" spans="2:14" ht="15.75">
      <c r="B927" s="307"/>
      <c r="C927" s="305">
        <v>558</v>
      </c>
      <c r="D927" s="308" t="s">
        <v>879</v>
      </c>
      <c r="E927" s="296">
        <f t="shared" si="217"/>
        <v>0</v>
      </c>
      <c r="F927" s="490">
        <v>0</v>
      </c>
      <c r="G927" s="491">
        <v>0</v>
      </c>
      <c r="H927" s="160">
        <v>0</v>
      </c>
      <c r="I927" s="490">
        <v>0</v>
      </c>
      <c r="J927" s="491">
        <v>0</v>
      </c>
      <c r="K927" s="160">
        <v>0</v>
      </c>
      <c r="L927" s="296">
        <f t="shared" si="218"/>
        <v>0</v>
      </c>
      <c r="M927" s="12">
        <f t="shared" si="214"/>
      </c>
      <c r="N927" s="13"/>
    </row>
    <row r="928" spans="2:14" ht="15.75">
      <c r="B928" s="307"/>
      <c r="C928" s="305">
        <v>560</v>
      </c>
      <c r="D928" s="308" t="s">
        <v>197</v>
      </c>
      <c r="E928" s="296">
        <f t="shared" si="217"/>
        <v>0</v>
      </c>
      <c r="F928" s="158"/>
      <c r="G928" s="159"/>
      <c r="H928" s="1421"/>
      <c r="I928" s="158"/>
      <c r="J928" s="159">
        <v>4227</v>
      </c>
      <c r="K928" s="1421"/>
      <c r="L928" s="296">
        <f t="shared" si="218"/>
        <v>4227</v>
      </c>
      <c r="M928" s="12">
        <f t="shared" si="214"/>
        <v>1</v>
      </c>
      <c r="N928" s="13"/>
    </row>
    <row r="929" spans="2:14" ht="15.75">
      <c r="B929" s="307"/>
      <c r="C929" s="305">
        <v>580</v>
      </c>
      <c r="D929" s="306" t="s">
        <v>198</v>
      </c>
      <c r="E929" s="296">
        <f t="shared" si="217"/>
        <v>0</v>
      </c>
      <c r="F929" s="158"/>
      <c r="G929" s="159"/>
      <c r="H929" s="1421"/>
      <c r="I929" s="158"/>
      <c r="J929" s="159">
        <v>2144</v>
      </c>
      <c r="K929" s="1421"/>
      <c r="L929" s="296">
        <f t="shared" si="218"/>
        <v>2144</v>
      </c>
      <c r="M929" s="12">
        <f t="shared" si="214"/>
        <v>1</v>
      </c>
      <c r="N929" s="13"/>
    </row>
    <row r="930" spans="2:14" ht="15.75">
      <c r="B930" s="292"/>
      <c r="C930" s="305">
        <v>588</v>
      </c>
      <c r="D930" s="306" t="s">
        <v>881</v>
      </c>
      <c r="E930" s="296">
        <f t="shared" si="217"/>
        <v>0</v>
      </c>
      <c r="F930" s="490">
        <v>0</v>
      </c>
      <c r="G930" s="491">
        <v>0</v>
      </c>
      <c r="H930" s="160">
        <v>0</v>
      </c>
      <c r="I930" s="490">
        <v>0</v>
      </c>
      <c r="J930" s="491">
        <v>0</v>
      </c>
      <c r="K930" s="160">
        <v>0</v>
      </c>
      <c r="L930" s="296">
        <f t="shared" si="218"/>
        <v>0</v>
      </c>
      <c r="M930" s="12">
        <f t="shared" si="214"/>
      </c>
      <c r="N930" s="13"/>
    </row>
    <row r="931" spans="2:14" ht="31.5">
      <c r="B931" s="292"/>
      <c r="C931" s="309">
        <v>590</v>
      </c>
      <c r="D931" s="310" t="s">
        <v>199</v>
      </c>
      <c r="E931" s="288">
        <f t="shared" si="217"/>
        <v>0</v>
      </c>
      <c r="F931" s="173"/>
      <c r="G931" s="174"/>
      <c r="H931" s="1422"/>
      <c r="I931" s="173"/>
      <c r="J931" s="174"/>
      <c r="K931" s="1422"/>
      <c r="L931" s="288">
        <f t="shared" si="218"/>
        <v>0</v>
      </c>
      <c r="M931" s="12">
        <f t="shared" si="214"/>
      </c>
      <c r="N931" s="13"/>
    </row>
    <row r="932" spans="2:14" ht="15.75">
      <c r="B932" s="273">
        <v>800</v>
      </c>
      <c r="C932" s="1812" t="s">
        <v>200</v>
      </c>
      <c r="D932" s="1813"/>
      <c r="E932" s="311">
        <f t="shared" si="217"/>
        <v>0</v>
      </c>
      <c r="F932" s="1423"/>
      <c r="G932" s="1424"/>
      <c r="H932" s="1425"/>
      <c r="I932" s="1423"/>
      <c r="J932" s="1424"/>
      <c r="K932" s="1425"/>
      <c r="L932" s="311">
        <f t="shared" si="218"/>
        <v>0</v>
      </c>
      <c r="M932" s="12">
        <f t="shared" si="214"/>
      </c>
      <c r="N932" s="13"/>
    </row>
    <row r="933" spans="2:14" ht="15.75">
      <c r="B933" s="273">
        <v>1000</v>
      </c>
      <c r="C933" s="1792" t="s">
        <v>201</v>
      </c>
      <c r="D933" s="1793"/>
      <c r="E933" s="311">
        <f aca="true" t="shared" si="219" ref="E933:L933">SUM(E934:E950)</f>
        <v>0</v>
      </c>
      <c r="F933" s="275">
        <f t="shared" si="219"/>
        <v>0</v>
      </c>
      <c r="G933" s="276">
        <f t="shared" si="219"/>
        <v>0</v>
      </c>
      <c r="H933" s="277">
        <f t="shared" si="219"/>
        <v>0</v>
      </c>
      <c r="I933" s="275">
        <f t="shared" si="219"/>
        <v>0</v>
      </c>
      <c r="J933" s="276">
        <f t="shared" si="219"/>
        <v>0</v>
      </c>
      <c r="K933" s="277">
        <f t="shared" si="219"/>
        <v>0</v>
      </c>
      <c r="L933" s="311">
        <f t="shared" si="219"/>
        <v>0</v>
      </c>
      <c r="M933" s="12">
        <f t="shared" si="214"/>
      </c>
      <c r="N933" s="13"/>
    </row>
    <row r="934" spans="2:14" ht="15.75">
      <c r="B934" s="293"/>
      <c r="C934" s="280">
        <v>1011</v>
      </c>
      <c r="D934" s="312" t="s">
        <v>202</v>
      </c>
      <c r="E934" s="282">
        <f aca="true" t="shared" si="220" ref="E934:E950">F934+G934+H934</f>
        <v>0</v>
      </c>
      <c r="F934" s="152"/>
      <c r="G934" s="153"/>
      <c r="H934" s="1419"/>
      <c r="I934" s="152"/>
      <c r="J934" s="153"/>
      <c r="K934" s="1419"/>
      <c r="L934" s="282">
        <f aca="true" t="shared" si="221" ref="L934:L950">I934+J934+K934</f>
        <v>0</v>
      </c>
      <c r="M934" s="12">
        <f t="shared" si="214"/>
      </c>
      <c r="N934" s="13"/>
    </row>
    <row r="935" spans="2:14" ht="15.75">
      <c r="B935" s="293"/>
      <c r="C935" s="294">
        <v>1012</v>
      </c>
      <c r="D935" s="295" t="s">
        <v>203</v>
      </c>
      <c r="E935" s="296">
        <f t="shared" si="220"/>
        <v>0</v>
      </c>
      <c r="F935" s="158"/>
      <c r="G935" s="159"/>
      <c r="H935" s="1421"/>
      <c r="I935" s="158"/>
      <c r="J935" s="159"/>
      <c r="K935" s="1421"/>
      <c r="L935" s="296">
        <f t="shared" si="221"/>
        <v>0</v>
      </c>
      <c r="M935" s="12">
        <f t="shared" si="214"/>
      </c>
      <c r="N935" s="13"/>
    </row>
    <row r="936" spans="2:14" ht="15.75">
      <c r="B936" s="293"/>
      <c r="C936" s="294">
        <v>1013</v>
      </c>
      <c r="D936" s="295" t="s">
        <v>204</v>
      </c>
      <c r="E936" s="296">
        <f t="shared" si="220"/>
        <v>0</v>
      </c>
      <c r="F936" s="158"/>
      <c r="G936" s="159"/>
      <c r="H936" s="1421"/>
      <c r="I936" s="158"/>
      <c r="J936" s="159"/>
      <c r="K936" s="1421"/>
      <c r="L936" s="296">
        <f t="shared" si="221"/>
        <v>0</v>
      </c>
      <c r="M936" s="12">
        <f t="shared" si="214"/>
      </c>
      <c r="N936" s="13"/>
    </row>
    <row r="937" spans="2:14" ht="15.75">
      <c r="B937" s="293"/>
      <c r="C937" s="294">
        <v>1014</v>
      </c>
      <c r="D937" s="295" t="s">
        <v>205</v>
      </c>
      <c r="E937" s="296">
        <f t="shared" si="220"/>
        <v>0</v>
      </c>
      <c r="F937" s="158"/>
      <c r="G937" s="159"/>
      <c r="H937" s="1421"/>
      <c r="I937" s="158"/>
      <c r="J937" s="159"/>
      <c r="K937" s="1421"/>
      <c r="L937" s="296">
        <f t="shared" si="221"/>
        <v>0</v>
      </c>
      <c r="M937" s="12">
        <f t="shared" si="214"/>
      </c>
      <c r="N937" s="13"/>
    </row>
    <row r="938" spans="2:14" ht="15.75">
      <c r="B938" s="293"/>
      <c r="C938" s="294">
        <v>1015</v>
      </c>
      <c r="D938" s="295" t="s">
        <v>206</v>
      </c>
      <c r="E938" s="296">
        <f t="shared" si="220"/>
        <v>0</v>
      </c>
      <c r="F938" s="158"/>
      <c r="G938" s="159"/>
      <c r="H938" s="1421"/>
      <c r="I938" s="158"/>
      <c r="J938" s="159"/>
      <c r="K938" s="1421"/>
      <c r="L938" s="296">
        <f t="shared" si="221"/>
        <v>0</v>
      </c>
      <c r="M938" s="12">
        <f t="shared" si="214"/>
      </c>
      <c r="N938" s="13"/>
    </row>
    <row r="939" spans="2:14" ht="15.75">
      <c r="B939" s="293"/>
      <c r="C939" s="313">
        <v>1016</v>
      </c>
      <c r="D939" s="314" t="s">
        <v>207</v>
      </c>
      <c r="E939" s="315">
        <f t="shared" si="220"/>
        <v>0</v>
      </c>
      <c r="F939" s="164"/>
      <c r="G939" s="165"/>
      <c r="H939" s="1420"/>
      <c r="I939" s="164"/>
      <c r="J939" s="165"/>
      <c r="K939" s="1420"/>
      <c r="L939" s="315">
        <f t="shared" si="221"/>
        <v>0</v>
      </c>
      <c r="M939" s="12">
        <f t="shared" si="214"/>
      </c>
      <c r="N939" s="13"/>
    </row>
    <row r="940" spans="2:14" ht="15.75">
      <c r="B940" s="279"/>
      <c r="C940" s="319">
        <v>1020</v>
      </c>
      <c r="D940" s="320" t="s">
        <v>208</v>
      </c>
      <c r="E940" s="321">
        <f t="shared" si="220"/>
        <v>0</v>
      </c>
      <c r="F940" s="455"/>
      <c r="G940" s="456"/>
      <c r="H940" s="1429"/>
      <c r="I940" s="455"/>
      <c r="J940" s="456"/>
      <c r="K940" s="1429"/>
      <c r="L940" s="321">
        <f t="shared" si="221"/>
        <v>0</v>
      </c>
      <c r="M940" s="12">
        <f t="shared" si="214"/>
      </c>
      <c r="N940" s="13"/>
    </row>
    <row r="941" spans="2:14" ht="15.75">
      <c r="B941" s="293"/>
      <c r="C941" s="325">
        <v>1030</v>
      </c>
      <c r="D941" s="326" t="s">
        <v>209</v>
      </c>
      <c r="E941" s="327">
        <f t="shared" si="220"/>
        <v>0</v>
      </c>
      <c r="F941" s="450"/>
      <c r="G941" s="451"/>
      <c r="H941" s="1426"/>
      <c r="I941" s="450"/>
      <c r="J941" s="451"/>
      <c r="K941" s="1426"/>
      <c r="L941" s="327">
        <f t="shared" si="221"/>
        <v>0</v>
      </c>
      <c r="M941" s="12">
        <f t="shared" si="214"/>
      </c>
      <c r="N941" s="13"/>
    </row>
    <row r="942" spans="2:14" ht="15.75">
      <c r="B942" s="293"/>
      <c r="C942" s="319">
        <v>1051</v>
      </c>
      <c r="D942" s="332" t="s">
        <v>210</v>
      </c>
      <c r="E942" s="321">
        <f t="shared" si="220"/>
        <v>0</v>
      </c>
      <c r="F942" s="455"/>
      <c r="G942" s="456"/>
      <c r="H942" s="1429"/>
      <c r="I942" s="455"/>
      <c r="J942" s="456"/>
      <c r="K942" s="1429"/>
      <c r="L942" s="321">
        <f t="shared" si="221"/>
        <v>0</v>
      </c>
      <c r="M942" s="12">
        <f t="shared" si="214"/>
      </c>
      <c r="N942" s="13"/>
    </row>
    <row r="943" spans="2:14" ht="15.75">
      <c r="B943" s="293"/>
      <c r="C943" s="294">
        <v>1052</v>
      </c>
      <c r="D943" s="295" t="s">
        <v>211</v>
      </c>
      <c r="E943" s="296">
        <f t="shared" si="220"/>
        <v>0</v>
      </c>
      <c r="F943" s="158"/>
      <c r="G943" s="159"/>
      <c r="H943" s="1421"/>
      <c r="I943" s="158"/>
      <c r="J943" s="159"/>
      <c r="K943" s="1421"/>
      <c r="L943" s="296">
        <f t="shared" si="221"/>
        <v>0</v>
      </c>
      <c r="M943" s="12">
        <f t="shared" si="214"/>
      </c>
      <c r="N943" s="13"/>
    </row>
    <row r="944" spans="2:14" ht="15.75">
      <c r="B944" s="293"/>
      <c r="C944" s="325">
        <v>1053</v>
      </c>
      <c r="D944" s="326" t="s">
        <v>882</v>
      </c>
      <c r="E944" s="327">
        <f t="shared" si="220"/>
        <v>0</v>
      </c>
      <c r="F944" s="450"/>
      <c r="G944" s="451"/>
      <c r="H944" s="1426"/>
      <c r="I944" s="450"/>
      <c r="J944" s="451"/>
      <c r="K944" s="1426"/>
      <c r="L944" s="327">
        <f t="shared" si="221"/>
        <v>0</v>
      </c>
      <c r="M944" s="12">
        <f t="shared" si="214"/>
      </c>
      <c r="N944" s="13"/>
    </row>
    <row r="945" spans="2:14" ht="15.75">
      <c r="B945" s="293"/>
      <c r="C945" s="319">
        <v>1062</v>
      </c>
      <c r="D945" s="320" t="s">
        <v>212</v>
      </c>
      <c r="E945" s="321">
        <f t="shared" si="220"/>
        <v>0</v>
      </c>
      <c r="F945" s="455"/>
      <c r="G945" s="456"/>
      <c r="H945" s="1429"/>
      <c r="I945" s="455"/>
      <c r="J945" s="456"/>
      <c r="K945" s="1429"/>
      <c r="L945" s="321">
        <f t="shared" si="221"/>
        <v>0</v>
      </c>
      <c r="M945" s="12">
        <f t="shared" si="214"/>
      </c>
      <c r="N945" s="13"/>
    </row>
    <row r="946" spans="2:14" ht="15.75">
      <c r="B946" s="293"/>
      <c r="C946" s="325">
        <v>1063</v>
      </c>
      <c r="D946" s="333" t="s">
        <v>808</v>
      </c>
      <c r="E946" s="327">
        <f t="shared" si="220"/>
        <v>0</v>
      </c>
      <c r="F946" s="450"/>
      <c r="G946" s="451"/>
      <c r="H946" s="1426"/>
      <c r="I946" s="450"/>
      <c r="J946" s="451"/>
      <c r="K946" s="1426"/>
      <c r="L946" s="327">
        <f t="shared" si="221"/>
        <v>0</v>
      </c>
      <c r="M946" s="12">
        <f t="shared" si="214"/>
      </c>
      <c r="N946" s="13"/>
    </row>
    <row r="947" spans="2:14" ht="15.75">
      <c r="B947" s="293"/>
      <c r="C947" s="334">
        <v>1069</v>
      </c>
      <c r="D947" s="335" t="s">
        <v>213</v>
      </c>
      <c r="E947" s="336">
        <f t="shared" si="220"/>
        <v>0</v>
      </c>
      <c r="F947" s="601"/>
      <c r="G947" s="602"/>
      <c r="H947" s="1428"/>
      <c r="I947" s="601"/>
      <c r="J947" s="602"/>
      <c r="K947" s="1428"/>
      <c r="L947" s="336">
        <f t="shared" si="221"/>
        <v>0</v>
      </c>
      <c r="M947" s="12">
        <f aca="true" t="shared" si="222" ref="M947:M978">(IF($E947&lt;&gt;0,$M$2,IF($L947&lt;&gt;0,$M$2,"")))</f>
      </c>
      <c r="N947" s="13"/>
    </row>
    <row r="948" spans="2:14" ht="15.75">
      <c r="B948" s="279"/>
      <c r="C948" s="319">
        <v>1091</v>
      </c>
      <c r="D948" s="332" t="s">
        <v>919</v>
      </c>
      <c r="E948" s="321">
        <f t="shared" si="220"/>
        <v>0</v>
      </c>
      <c r="F948" s="455"/>
      <c r="G948" s="456"/>
      <c r="H948" s="1429"/>
      <c r="I948" s="455"/>
      <c r="J948" s="456"/>
      <c r="K948" s="1429"/>
      <c r="L948" s="321">
        <f t="shared" si="221"/>
        <v>0</v>
      </c>
      <c r="M948" s="12">
        <f t="shared" si="222"/>
      </c>
      <c r="N948" s="13"/>
    </row>
    <row r="949" spans="2:14" ht="15.75">
      <c r="B949" s="293"/>
      <c r="C949" s="294">
        <v>1092</v>
      </c>
      <c r="D949" s="295" t="s">
        <v>308</v>
      </c>
      <c r="E949" s="296">
        <f t="shared" si="220"/>
        <v>0</v>
      </c>
      <c r="F949" s="158"/>
      <c r="G949" s="159"/>
      <c r="H949" s="1421"/>
      <c r="I949" s="158"/>
      <c r="J949" s="159"/>
      <c r="K949" s="1421"/>
      <c r="L949" s="296">
        <f t="shared" si="221"/>
        <v>0</v>
      </c>
      <c r="M949" s="12">
        <f t="shared" si="222"/>
      </c>
      <c r="N949" s="13"/>
    </row>
    <row r="950" spans="2:14" ht="15.75">
      <c r="B950" s="293"/>
      <c r="C950" s="286">
        <v>1098</v>
      </c>
      <c r="D950" s="340" t="s">
        <v>214</v>
      </c>
      <c r="E950" s="288">
        <f t="shared" si="220"/>
        <v>0</v>
      </c>
      <c r="F950" s="173"/>
      <c r="G950" s="174"/>
      <c r="H950" s="1422"/>
      <c r="I950" s="173"/>
      <c r="J950" s="174"/>
      <c r="K950" s="1422"/>
      <c r="L950" s="288">
        <f t="shared" si="221"/>
        <v>0</v>
      </c>
      <c r="M950" s="12">
        <f t="shared" si="222"/>
      </c>
      <c r="N950" s="13"/>
    </row>
    <row r="951" spans="2:14" ht="15.75">
      <c r="B951" s="273">
        <v>1900</v>
      </c>
      <c r="C951" s="1782" t="s">
        <v>275</v>
      </c>
      <c r="D951" s="1783"/>
      <c r="E951" s="311">
        <f aca="true" t="shared" si="223" ref="E951:L951">SUM(E952:E954)</f>
        <v>0</v>
      </c>
      <c r="F951" s="275">
        <f t="shared" si="223"/>
        <v>0</v>
      </c>
      <c r="G951" s="276">
        <f t="shared" si="223"/>
        <v>0</v>
      </c>
      <c r="H951" s="277">
        <f t="shared" si="223"/>
        <v>0</v>
      </c>
      <c r="I951" s="275">
        <f t="shared" si="223"/>
        <v>0</v>
      </c>
      <c r="J951" s="276">
        <f t="shared" si="223"/>
        <v>0</v>
      </c>
      <c r="K951" s="277">
        <f t="shared" si="223"/>
        <v>0</v>
      </c>
      <c r="L951" s="311">
        <f t="shared" si="223"/>
        <v>0</v>
      </c>
      <c r="M951" s="12">
        <f t="shared" si="222"/>
      </c>
      <c r="N951" s="13"/>
    </row>
    <row r="952" spans="2:14" ht="15.75">
      <c r="B952" s="293"/>
      <c r="C952" s="280">
        <v>1901</v>
      </c>
      <c r="D952" s="341" t="s">
        <v>920</v>
      </c>
      <c r="E952" s="282">
        <f>F952+G952+H952</f>
        <v>0</v>
      </c>
      <c r="F952" s="152"/>
      <c r="G952" s="153"/>
      <c r="H952" s="1419"/>
      <c r="I952" s="152"/>
      <c r="J952" s="153"/>
      <c r="K952" s="1419"/>
      <c r="L952" s="282">
        <f>I952+J952+K952</f>
        <v>0</v>
      </c>
      <c r="M952" s="12">
        <f t="shared" si="222"/>
      </c>
      <c r="N952" s="13"/>
    </row>
    <row r="953" spans="2:14" ht="15.75">
      <c r="B953" s="342"/>
      <c r="C953" s="294">
        <v>1981</v>
      </c>
      <c r="D953" s="343" t="s">
        <v>921</v>
      </c>
      <c r="E953" s="296">
        <f>F953+G953+H953</f>
        <v>0</v>
      </c>
      <c r="F953" s="158"/>
      <c r="G953" s="159"/>
      <c r="H953" s="1421"/>
      <c r="I953" s="158"/>
      <c r="J953" s="159"/>
      <c r="K953" s="1421"/>
      <c r="L953" s="296">
        <f>I953+J953+K953</f>
        <v>0</v>
      </c>
      <c r="M953" s="12">
        <f t="shared" si="222"/>
      </c>
      <c r="N953" s="13"/>
    </row>
    <row r="954" spans="2:14" ht="15.75">
      <c r="B954" s="293"/>
      <c r="C954" s="286">
        <v>1991</v>
      </c>
      <c r="D954" s="344" t="s">
        <v>922</v>
      </c>
      <c r="E954" s="288">
        <f>F954+G954+H954</f>
        <v>0</v>
      </c>
      <c r="F954" s="173"/>
      <c r="G954" s="174"/>
      <c r="H954" s="1422"/>
      <c r="I954" s="173"/>
      <c r="J954" s="174"/>
      <c r="K954" s="1422"/>
      <c r="L954" s="288">
        <f>I954+J954+K954</f>
        <v>0</v>
      </c>
      <c r="M954" s="12">
        <f t="shared" si="222"/>
      </c>
      <c r="N954" s="13"/>
    </row>
    <row r="955" spans="2:14" ht="15.75">
      <c r="B955" s="273">
        <v>2100</v>
      </c>
      <c r="C955" s="1782" t="s">
        <v>729</v>
      </c>
      <c r="D955" s="1783"/>
      <c r="E955" s="311">
        <f aca="true" t="shared" si="224" ref="E955:L955">SUM(E956:E960)</f>
        <v>0</v>
      </c>
      <c r="F955" s="275">
        <f t="shared" si="224"/>
        <v>0</v>
      </c>
      <c r="G955" s="276">
        <f t="shared" si="224"/>
        <v>0</v>
      </c>
      <c r="H955" s="277">
        <f t="shared" si="224"/>
        <v>0</v>
      </c>
      <c r="I955" s="275">
        <f t="shared" si="224"/>
        <v>0</v>
      </c>
      <c r="J955" s="276">
        <f t="shared" si="224"/>
        <v>0</v>
      </c>
      <c r="K955" s="277">
        <f t="shared" si="224"/>
        <v>0</v>
      </c>
      <c r="L955" s="311">
        <f t="shared" si="224"/>
        <v>0</v>
      </c>
      <c r="M955" s="12">
        <f t="shared" si="222"/>
      </c>
      <c r="N955" s="13"/>
    </row>
    <row r="956" spans="2:14" ht="15.75">
      <c r="B956" s="293"/>
      <c r="C956" s="280">
        <v>2110</v>
      </c>
      <c r="D956" s="345" t="s">
        <v>215</v>
      </c>
      <c r="E956" s="282">
        <f>F956+G956+H956</f>
        <v>0</v>
      </c>
      <c r="F956" s="152"/>
      <c r="G956" s="153"/>
      <c r="H956" s="1419"/>
      <c r="I956" s="152"/>
      <c r="J956" s="153"/>
      <c r="K956" s="1419"/>
      <c r="L956" s="282">
        <f>I956+J956+K956</f>
        <v>0</v>
      </c>
      <c r="M956" s="12">
        <f t="shared" si="222"/>
      </c>
      <c r="N956" s="13"/>
    </row>
    <row r="957" spans="2:14" ht="15.75">
      <c r="B957" s="342"/>
      <c r="C957" s="294">
        <v>2120</v>
      </c>
      <c r="D957" s="301" t="s">
        <v>216</v>
      </c>
      <c r="E957" s="296">
        <f>F957+G957+H957</f>
        <v>0</v>
      </c>
      <c r="F957" s="158"/>
      <c r="G957" s="159"/>
      <c r="H957" s="1421"/>
      <c r="I957" s="158"/>
      <c r="J957" s="159"/>
      <c r="K957" s="1421"/>
      <c r="L957" s="296">
        <f>I957+J957+K957</f>
        <v>0</v>
      </c>
      <c r="M957" s="12">
        <f t="shared" si="222"/>
      </c>
      <c r="N957" s="13"/>
    </row>
    <row r="958" spans="2:14" ht="15.75">
      <c r="B958" s="342"/>
      <c r="C958" s="294">
        <v>2125</v>
      </c>
      <c r="D958" s="301" t="s">
        <v>217</v>
      </c>
      <c r="E958" s="296">
        <f>F958+G958+H958</f>
        <v>0</v>
      </c>
      <c r="F958" s="490">
        <v>0</v>
      </c>
      <c r="G958" s="491">
        <v>0</v>
      </c>
      <c r="H958" s="160">
        <v>0</v>
      </c>
      <c r="I958" s="490">
        <v>0</v>
      </c>
      <c r="J958" s="491">
        <v>0</v>
      </c>
      <c r="K958" s="160">
        <v>0</v>
      </c>
      <c r="L958" s="296">
        <f>I958+J958+K958</f>
        <v>0</v>
      </c>
      <c r="M958" s="12">
        <f t="shared" si="222"/>
      </c>
      <c r="N958" s="13"/>
    </row>
    <row r="959" spans="2:14" ht="15.75">
      <c r="B959" s="292"/>
      <c r="C959" s="294">
        <v>2140</v>
      </c>
      <c r="D959" s="301" t="s">
        <v>218</v>
      </c>
      <c r="E959" s="296">
        <f>F959+G959+H959</f>
        <v>0</v>
      </c>
      <c r="F959" s="490">
        <v>0</v>
      </c>
      <c r="G959" s="491">
        <v>0</v>
      </c>
      <c r="H959" s="160">
        <v>0</v>
      </c>
      <c r="I959" s="490">
        <v>0</v>
      </c>
      <c r="J959" s="491">
        <v>0</v>
      </c>
      <c r="K959" s="160">
        <v>0</v>
      </c>
      <c r="L959" s="296">
        <f>I959+J959+K959</f>
        <v>0</v>
      </c>
      <c r="M959" s="12">
        <f t="shared" si="222"/>
      </c>
      <c r="N959" s="13"/>
    </row>
    <row r="960" spans="2:14" ht="15.75">
      <c r="B960" s="293"/>
      <c r="C960" s="286">
        <v>2190</v>
      </c>
      <c r="D960" s="346" t="s">
        <v>219</v>
      </c>
      <c r="E960" s="288">
        <f>F960+G960+H960</f>
        <v>0</v>
      </c>
      <c r="F960" s="173"/>
      <c r="G960" s="174"/>
      <c r="H960" s="1422"/>
      <c r="I960" s="173"/>
      <c r="J960" s="174"/>
      <c r="K960" s="1422"/>
      <c r="L960" s="288">
        <f>I960+J960+K960</f>
        <v>0</v>
      </c>
      <c r="M960" s="12">
        <f t="shared" si="222"/>
      </c>
      <c r="N960" s="13"/>
    </row>
    <row r="961" spans="2:14" ht="15.75">
      <c r="B961" s="273">
        <v>2200</v>
      </c>
      <c r="C961" s="1782" t="s">
        <v>220</v>
      </c>
      <c r="D961" s="1783"/>
      <c r="E961" s="311">
        <f aca="true" t="shared" si="225" ref="E961:L961">SUM(E962:E963)</f>
        <v>0</v>
      </c>
      <c r="F961" s="275">
        <f t="shared" si="225"/>
        <v>0</v>
      </c>
      <c r="G961" s="276">
        <f t="shared" si="225"/>
        <v>0</v>
      </c>
      <c r="H961" s="277">
        <f t="shared" si="225"/>
        <v>0</v>
      </c>
      <c r="I961" s="275">
        <f t="shared" si="225"/>
        <v>0</v>
      </c>
      <c r="J961" s="276">
        <f t="shared" si="225"/>
        <v>0</v>
      </c>
      <c r="K961" s="277">
        <f t="shared" si="225"/>
        <v>0</v>
      </c>
      <c r="L961" s="311">
        <f t="shared" si="225"/>
        <v>0</v>
      </c>
      <c r="M961" s="12">
        <f t="shared" si="222"/>
      </c>
      <c r="N961" s="13"/>
    </row>
    <row r="962" spans="2:14" ht="15.75">
      <c r="B962" s="293"/>
      <c r="C962" s="280">
        <v>2221</v>
      </c>
      <c r="D962" s="281" t="s">
        <v>309</v>
      </c>
      <c r="E962" s="282">
        <f aca="true" t="shared" si="226" ref="E962:E967">F962+G962+H962</f>
        <v>0</v>
      </c>
      <c r="F962" s="152"/>
      <c r="G962" s="153"/>
      <c r="H962" s="1419"/>
      <c r="I962" s="152"/>
      <c r="J962" s="153"/>
      <c r="K962" s="1419"/>
      <c r="L962" s="282">
        <f aca="true" t="shared" si="227" ref="L962:L967">I962+J962+K962</f>
        <v>0</v>
      </c>
      <c r="M962" s="12">
        <f t="shared" si="222"/>
      </c>
      <c r="N962" s="13"/>
    </row>
    <row r="963" spans="2:14" ht="15.75">
      <c r="B963" s="293"/>
      <c r="C963" s="286">
        <v>2224</v>
      </c>
      <c r="D963" s="287" t="s">
        <v>221</v>
      </c>
      <c r="E963" s="288">
        <f t="shared" si="226"/>
        <v>0</v>
      </c>
      <c r="F963" s="173"/>
      <c r="G963" s="174"/>
      <c r="H963" s="1422"/>
      <c r="I963" s="173"/>
      <c r="J963" s="174"/>
      <c r="K963" s="1422"/>
      <c r="L963" s="288">
        <f t="shared" si="227"/>
        <v>0</v>
      </c>
      <c r="M963" s="12">
        <f t="shared" si="222"/>
      </c>
      <c r="N963" s="13"/>
    </row>
    <row r="964" spans="2:14" ht="15.75">
      <c r="B964" s="273">
        <v>2500</v>
      </c>
      <c r="C964" s="1782" t="s">
        <v>222</v>
      </c>
      <c r="D964" s="1783"/>
      <c r="E964" s="311">
        <f t="shared" si="226"/>
        <v>0</v>
      </c>
      <c r="F964" s="1423"/>
      <c r="G964" s="1424"/>
      <c r="H964" s="1425"/>
      <c r="I964" s="1423"/>
      <c r="J964" s="1424"/>
      <c r="K964" s="1425"/>
      <c r="L964" s="311">
        <f t="shared" si="227"/>
        <v>0</v>
      </c>
      <c r="M964" s="12">
        <f t="shared" si="222"/>
      </c>
      <c r="N964" s="13"/>
    </row>
    <row r="965" spans="2:14" ht="15.75">
      <c r="B965" s="273">
        <v>2600</v>
      </c>
      <c r="C965" s="1790" t="s">
        <v>223</v>
      </c>
      <c r="D965" s="1791"/>
      <c r="E965" s="311">
        <f t="shared" si="226"/>
        <v>0</v>
      </c>
      <c r="F965" s="1423"/>
      <c r="G965" s="1424"/>
      <c r="H965" s="1425"/>
      <c r="I965" s="1423"/>
      <c r="J965" s="1424"/>
      <c r="K965" s="1425"/>
      <c r="L965" s="311">
        <f t="shared" si="227"/>
        <v>0</v>
      </c>
      <c r="M965" s="12">
        <f t="shared" si="222"/>
      </c>
      <c r="N965" s="13"/>
    </row>
    <row r="966" spans="2:14" ht="15.75">
      <c r="B966" s="273">
        <v>2700</v>
      </c>
      <c r="C966" s="1790" t="s">
        <v>224</v>
      </c>
      <c r="D966" s="1791"/>
      <c r="E966" s="311">
        <f t="shared" si="226"/>
        <v>0</v>
      </c>
      <c r="F966" s="1423"/>
      <c r="G966" s="1424"/>
      <c r="H966" s="1425"/>
      <c r="I966" s="1423"/>
      <c r="J966" s="1424"/>
      <c r="K966" s="1425"/>
      <c r="L966" s="311">
        <f t="shared" si="227"/>
        <v>0</v>
      </c>
      <c r="M966" s="12">
        <f t="shared" si="222"/>
      </c>
      <c r="N966" s="13"/>
    </row>
    <row r="967" spans="2:14" ht="15.75">
      <c r="B967" s="273">
        <v>2800</v>
      </c>
      <c r="C967" s="1790" t="s">
        <v>1676</v>
      </c>
      <c r="D967" s="1791"/>
      <c r="E967" s="311">
        <f t="shared" si="226"/>
        <v>0</v>
      </c>
      <c r="F967" s="1423"/>
      <c r="G967" s="1424"/>
      <c r="H967" s="1425"/>
      <c r="I967" s="1423"/>
      <c r="J967" s="1424"/>
      <c r="K967" s="1425"/>
      <c r="L967" s="311">
        <f t="shared" si="227"/>
        <v>0</v>
      </c>
      <c r="M967" s="12">
        <f t="shared" si="222"/>
      </c>
      <c r="N967" s="13"/>
    </row>
    <row r="968" spans="2:14" ht="15.75">
      <c r="B968" s="273">
        <v>2900</v>
      </c>
      <c r="C968" s="1782" t="s">
        <v>225</v>
      </c>
      <c r="D968" s="1783"/>
      <c r="E968" s="311">
        <f aca="true" t="shared" si="228" ref="E968:L968">SUM(E969:E976)</f>
        <v>0</v>
      </c>
      <c r="F968" s="275">
        <f t="shared" si="228"/>
        <v>0</v>
      </c>
      <c r="G968" s="275">
        <f t="shared" si="228"/>
        <v>0</v>
      </c>
      <c r="H968" s="275">
        <f t="shared" si="228"/>
        <v>0</v>
      </c>
      <c r="I968" s="275">
        <f t="shared" si="228"/>
        <v>0</v>
      </c>
      <c r="J968" s="275">
        <f t="shared" si="228"/>
        <v>0</v>
      </c>
      <c r="K968" s="275">
        <f t="shared" si="228"/>
        <v>0</v>
      </c>
      <c r="L968" s="275">
        <f t="shared" si="228"/>
        <v>0</v>
      </c>
      <c r="M968" s="12">
        <f t="shared" si="222"/>
      </c>
      <c r="N968" s="13"/>
    </row>
    <row r="969" spans="2:14" ht="15.75">
      <c r="B969" s="347"/>
      <c r="C969" s="280">
        <v>2910</v>
      </c>
      <c r="D969" s="348" t="s">
        <v>2010</v>
      </c>
      <c r="E969" s="282">
        <f aca="true" t="shared" si="229" ref="E969:E976">F969+G969+H969</f>
        <v>0</v>
      </c>
      <c r="F969" s="152"/>
      <c r="G969" s="153"/>
      <c r="H969" s="1419"/>
      <c r="I969" s="152"/>
      <c r="J969" s="153"/>
      <c r="K969" s="1419"/>
      <c r="L969" s="282">
        <f aca="true" t="shared" si="230" ref="L969:L976">I969+J969+K969</f>
        <v>0</v>
      </c>
      <c r="M969" s="12">
        <f t="shared" si="222"/>
      </c>
      <c r="N969" s="13"/>
    </row>
    <row r="970" spans="2:14" ht="15.75">
      <c r="B970" s="347"/>
      <c r="C970" s="280">
        <v>2920</v>
      </c>
      <c r="D970" s="348" t="s">
        <v>226</v>
      </c>
      <c r="E970" s="282">
        <f t="shared" si="229"/>
        <v>0</v>
      </c>
      <c r="F970" s="152"/>
      <c r="G970" s="153"/>
      <c r="H970" s="1419"/>
      <c r="I970" s="152"/>
      <c r="J970" s="153"/>
      <c r="K970" s="1419"/>
      <c r="L970" s="282">
        <f t="shared" si="230"/>
        <v>0</v>
      </c>
      <c r="M970" s="12">
        <f t="shared" si="222"/>
      </c>
      <c r="N970" s="13"/>
    </row>
    <row r="971" spans="2:14" ht="31.5">
      <c r="B971" s="347"/>
      <c r="C971" s="325">
        <v>2969</v>
      </c>
      <c r="D971" s="349" t="s">
        <v>227</v>
      </c>
      <c r="E971" s="327">
        <f t="shared" si="229"/>
        <v>0</v>
      </c>
      <c r="F971" s="450"/>
      <c r="G971" s="451"/>
      <c r="H971" s="1426"/>
      <c r="I971" s="450"/>
      <c r="J971" s="451"/>
      <c r="K971" s="1426"/>
      <c r="L971" s="327">
        <f t="shared" si="230"/>
        <v>0</v>
      </c>
      <c r="M971" s="12">
        <f t="shared" si="222"/>
      </c>
      <c r="N971" s="13"/>
    </row>
    <row r="972" spans="2:14" ht="31.5">
      <c r="B972" s="347"/>
      <c r="C972" s="350">
        <v>2970</v>
      </c>
      <c r="D972" s="351" t="s">
        <v>228</v>
      </c>
      <c r="E972" s="352">
        <f t="shared" si="229"/>
        <v>0</v>
      </c>
      <c r="F972" s="637"/>
      <c r="G972" s="638"/>
      <c r="H972" s="1427"/>
      <c r="I972" s="637"/>
      <c r="J972" s="638"/>
      <c r="K972" s="1427"/>
      <c r="L972" s="352">
        <f t="shared" si="230"/>
        <v>0</v>
      </c>
      <c r="M972" s="12">
        <f t="shared" si="222"/>
      </c>
      <c r="N972" s="13"/>
    </row>
    <row r="973" spans="2:14" ht="15.75">
      <c r="B973" s="347"/>
      <c r="C973" s="334">
        <v>2989</v>
      </c>
      <c r="D973" s="356" t="s">
        <v>229</v>
      </c>
      <c r="E973" s="336">
        <f t="shared" si="229"/>
        <v>0</v>
      </c>
      <c r="F973" s="601"/>
      <c r="G973" s="602"/>
      <c r="H973" s="1428"/>
      <c r="I973" s="601"/>
      <c r="J973" s="602"/>
      <c r="K973" s="1428"/>
      <c r="L973" s="336">
        <f t="shared" si="230"/>
        <v>0</v>
      </c>
      <c r="M973" s="12">
        <f t="shared" si="222"/>
      </c>
      <c r="N973" s="13"/>
    </row>
    <row r="974" spans="2:14" ht="31.5">
      <c r="B974" s="293"/>
      <c r="C974" s="319">
        <v>2990</v>
      </c>
      <c r="D974" s="357" t="s">
        <v>2011</v>
      </c>
      <c r="E974" s="321">
        <f t="shared" si="229"/>
        <v>0</v>
      </c>
      <c r="F974" s="455"/>
      <c r="G974" s="456"/>
      <c r="H974" s="1429"/>
      <c r="I974" s="455"/>
      <c r="J974" s="456"/>
      <c r="K974" s="1429"/>
      <c r="L974" s="321">
        <f t="shared" si="230"/>
        <v>0</v>
      </c>
      <c r="M974" s="12">
        <f t="shared" si="222"/>
      </c>
      <c r="N974" s="13"/>
    </row>
    <row r="975" spans="2:14" ht="15.75">
      <c r="B975" s="293"/>
      <c r="C975" s="319">
        <v>2991</v>
      </c>
      <c r="D975" s="357" t="s">
        <v>230</v>
      </c>
      <c r="E975" s="321">
        <f t="shared" si="229"/>
        <v>0</v>
      </c>
      <c r="F975" s="455"/>
      <c r="G975" s="456"/>
      <c r="H975" s="1429"/>
      <c r="I975" s="455"/>
      <c r="J975" s="456"/>
      <c r="K975" s="1429"/>
      <c r="L975" s="321">
        <f t="shared" si="230"/>
        <v>0</v>
      </c>
      <c r="M975" s="12">
        <f t="shared" si="222"/>
      </c>
      <c r="N975" s="13"/>
    </row>
    <row r="976" spans="2:14" ht="15.75">
      <c r="B976" s="293"/>
      <c r="C976" s="286">
        <v>2992</v>
      </c>
      <c r="D976" s="358" t="s">
        <v>231</v>
      </c>
      <c r="E976" s="288">
        <f t="shared" si="229"/>
        <v>0</v>
      </c>
      <c r="F976" s="173"/>
      <c r="G976" s="174"/>
      <c r="H976" s="1422"/>
      <c r="I976" s="173"/>
      <c r="J976" s="174"/>
      <c r="K976" s="1422"/>
      <c r="L976" s="288">
        <f t="shared" si="230"/>
        <v>0</v>
      </c>
      <c r="M976" s="12">
        <f t="shared" si="222"/>
      </c>
      <c r="N976" s="13"/>
    </row>
    <row r="977" spans="2:14" ht="15.75">
      <c r="B977" s="273">
        <v>3300</v>
      </c>
      <c r="C977" s="359" t="s">
        <v>232</v>
      </c>
      <c r="D977" s="1603"/>
      <c r="E977" s="311">
        <f aca="true" t="shared" si="231" ref="E977:L977">SUM(E978:E983)</f>
        <v>0</v>
      </c>
      <c r="F977" s="275">
        <f t="shared" si="231"/>
        <v>0</v>
      </c>
      <c r="G977" s="276">
        <f t="shared" si="231"/>
        <v>0</v>
      </c>
      <c r="H977" s="277">
        <f t="shared" si="231"/>
        <v>0</v>
      </c>
      <c r="I977" s="275">
        <f t="shared" si="231"/>
        <v>0</v>
      </c>
      <c r="J977" s="276">
        <f t="shared" si="231"/>
        <v>0</v>
      </c>
      <c r="K977" s="277">
        <f t="shared" si="231"/>
        <v>0</v>
      </c>
      <c r="L977" s="311">
        <f t="shared" si="231"/>
        <v>0</v>
      </c>
      <c r="M977" s="12">
        <f t="shared" si="222"/>
      </c>
      <c r="N977" s="13"/>
    </row>
    <row r="978" spans="2:14" ht="15.75">
      <c r="B978" s="292"/>
      <c r="C978" s="280">
        <v>3301</v>
      </c>
      <c r="D978" s="360" t="s">
        <v>233</v>
      </c>
      <c r="E978" s="282">
        <f aca="true" t="shared" si="232" ref="E978:E986">F978+G978+H978</f>
        <v>0</v>
      </c>
      <c r="F978" s="488">
        <v>0</v>
      </c>
      <c r="G978" s="489">
        <v>0</v>
      </c>
      <c r="H978" s="154">
        <v>0</v>
      </c>
      <c r="I978" s="488">
        <v>0</v>
      </c>
      <c r="J978" s="489">
        <v>0</v>
      </c>
      <c r="K978" s="154">
        <v>0</v>
      </c>
      <c r="L978" s="282">
        <f aca="true" t="shared" si="233" ref="L978:L986">I978+J978+K978</f>
        <v>0</v>
      </c>
      <c r="M978" s="12">
        <f t="shared" si="222"/>
      </c>
      <c r="N978" s="13"/>
    </row>
    <row r="979" spans="2:14" ht="15.75">
      <c r="B979" s="292"/>
      <c r="C979" s="294">
        <v>3302</v>
      </c>
      <c r="D979" s="361" t="s">
        <v>722</v>
      </c>
      <c r="E979" s="296">
        <f t="shared" si="232"/>
        <v>0</v>
      </c>
      <c r="F979" s="490">
        <v>0</v>
      </c>
      <c r="G979" s="491">
        <v>0</v>
      </c>
      <c r="H979" s="160">
        <v>0</v>
      </c>
      <c r="I979" s="490">
        <v>0</v>
      </c>
      <c r="J979" s="491">
        <v>0</v>
      </c>
      <c r="K979" s="160">
        <v>0</v>
      </c>
      <c r="L979" s="296">
        <f t="shared" si="233"/>
        <v>0</v>
      </c>
      <c r="M979" s="12">
        <f aca="true" t="shared" si="234" ref="M979:M1010">(IF($E979&lt;&gt;0,$M$2,IF($L979&lt;&gt;0,$M$2,"")))</f>
      </c>
      <c r="N979" s="13"/>
    </row>
    <row r="980" spans="2:14" ht="15.75">
      <c r="B980" s="292"/>
      <c r="C980" s="294">
        <v>3303</v>
      </c>
      <c r="D980" s="361" t="s">
        <v>234</v>
      </c>
      <c r="E980" s="296">
        <f t="shared" si="232"/>
        <v>0</v>
      </c>
      <c r="F980" s="490">
        <v>0</v>
      </c>
      <c r="G980" s="491">
        <v>0</v>
      </c>
      <c r="H980" s="160">
        <v>0</v>
      </c>
      <c r="I980" s="490">
        <v>0</v>
      </c>
      <c r="J980" s="491">
        <v>0</v>
      </c>
      <c r="K980" s="160">
        <v>0</v>
      </c>
      <c r="L980" s="296">
        <f t="shared" si="233"/>
        <v>0</v>
      </c>
      <c r="M980" s="12">
        <f t="shared" si="234"/>
      </c>
      <c r="N980" s="13"/>
    </row>
    <row r="981" spans="2:14" ht="15.75">
      <c r="B981" s="292"/>
      <c r="C981" s="294">
        <v>3304</v>
      </c>
      <c r="D981" s="361" t="s">
        <v>235</v>
      </c>
      <c r="E981" s="296">
        <f t="shared" si="232"/>
        <v>0</v>
      </c>
      <c r="F981" s="490">
        <v>0</v>
      </c>
      <c r="G981" s="491">
        <v>0</v>
      </c>
      <c r="H981" s="160">
        <v>0</v>
      </c>
      <c r="I981" s="490">
        <v>0</v>
      </c>
      <c r="J981" s="491">
        <v>0</v>
      </c>
      <c r="K981" s="160">
        <v>0</v>
      </c>
      <c r="L981" s="296">
        <f t="shared" si="233"/>
        <v>0</v>
      </c>
      <c r="M981" s="12">
        <f t="shared" si="234"/>
      </c>
      <c r="N981" s="13"/>
    </row>
    <row r="982" spans="2:14" ht="15.75">
      <c r="B982" s="292"/>
      <c r="C982" s="294">
        <v>3305</v>
      </c>
      <c r="D982" s="361" t="s">
        <v>236</v>
      </c>
      <c r="E982" s="296">
        <f t="shared" si="232"/>
        <v>0</v>
      </c>
      <c r="F982" s="490">
        <v>0</v>
      </c>
      <c r="G982" s="491">
        <v>0</v>
      </c>
      <c r="H982" s="160">
        <v>0</v>
      </c>
      <c r="I982" s="490">
        <v>0</v>
      </c>
      <c r="J982" s="491">
        <v>0</v>
      </c>
      <c r="K982" s="160">
        <v>0</v>
      </c>
      <c r="L982" s="296">
        <f t="shared" si="233"/>
        <v>0</v>
      </c>
      <c r="M982" s="12">
        <f t="shared" si="234"/>
      </c>
      <c r="N982" s="13"/>
    </row>
    <row r="983" spans="2:14" ht="31.5">
      <c r="B983" s="292"/>
      <c r="C983" s="286">
        <v>3306</v>
      </c>
      <c r="D983" s="362" t="s">
        <v>1673</v>
      </c>
      <c r="E983" s="288">
        <f t="shared" si="232"/>
        <v>0</v>
      </c>
      <c r="F983" s="492">
        <v>0</v>
      </c>
      <c r="G983" s="493">
        <v>0</v>
      </c>
      <c r="H983" s="175">
        <v>0</v>
      </c>
      <c r="I983" s="492">
        <v>0</v>
      </c>
      <c r="J983" s="493">
        <v>0</v>
      </c>
      <c r="K983" s="175">
        <v>0</v>
      </c>
      <c r="L983" s="288">
        <f t="shared" si="233"/>
        <v>0</v>
      </c>
      <c r="M983" s="12">
        <f t="shared" si="234"/>
      </c>
      <c r="N983" s="13"/>
    </row>
    <row r="984" spans="2:14" ht="15.75">
      <c r="B984" s="273">
        <v>3900</v>
      </c>
      <c r="C984" s="1782" t="s">
        <v>237</v>
      </c>
      <c r="D984" s="1783"/>
      <c r="E984" s="311">
        <f t="shared" si="232"/>
        <v>0</v>
      </c>
      <c r="F984" s="1472">
        <v>0</v>
      </c>
      <c r="G984" s="1473">
        <v>0</v>
      </c>
      <c r="H984" s="1474">
        <v>0</v>
      </c>
      <c r="I984" s="1472">
        <v>0</v>
      </c>
      <c r="J984" s="1473">
        <v>0</v>
      </c>
      <c r="K984" s="1474">
        <v>0</v>
      </c>
      <c r="L984" s="311">
        <f t="shared" si="233"/>
        <v>0</v>
      </c>
      <c r="M984" s="12">
        <f t="shared" si="234"/>
      </c>
      <c r="N984" s="13"/>
    </row>
    <row r="985" spans="2:14" ht="15.75">
      <c r="B985" s="273">
        <v>4000</v>
      </c>
      <c r="C985" s="1782" t="s">
        <v>238</v>
      </c>
      <c r="D985" s="1783"/>
      <c r="E985" s="311">
        <f t="shared" si="232"/>
        <v>0</v>
      </c>
      <c r="F985" s="1423"/>
      <c r="G985" s="1424"/>
      <c r="H985" s="1425"/>
      <c r="I985" s="1423"/>
      <c r="J985" s="1424"/>
      <c r="K985" s="1425"/>
      <c r="L985" s="311">
        <f t="shared" si="233"/>
        <v>0</v>
      </c>
      <c r="M985" s="12">
        <f t="shared" si="234"/>
      </c>
      <c r="N985" s="13"/>
    </row>
    <row r="986" spans="2:14" ht="15.75">
      <c r="B986" s="273">
        <v>4100</v>
      </c>
      <c r="C986" s="1782" t="s">
        <v>239</v>
      </c>
      <c r="D986" s="1783"/>
      <c r="E986" s="311">
        <f t="shared" si="232"/>
        <v>0</v>
      </c>
      <c r="F986" s="1473">
        <v>0</v>
      </c>
      <c r="G986" s="1473">
        <v>0</v>
      </c>
      <c r="H986" s="1473">
        <v>0</v>
      </c>
      <c r="I986" s="1473">
        <v>0</v>
      </c>
      <c r="J986" s="1473">
        <v>0</v>
      </c>
      <c r="K986" s="1473">
        <v>0</v>
      </c>
      <c r="L986" s="311">
        <f t="shared" si="233"/>
        <v>0</v>
      </c>
      <c r="M986" s="12">
        <f t="shared" si="234"/>
      </c>
      <c r="N986" s="13"/>
    </row>
    <row r="987" spans="2:14" ht="15.75">
      <c r="B987" s="273">
        <v>4200</v>
      </c>
      <c r="C987" s="1782" t="s">
        <v>240</v>
      </c>
      <c r="D987" s="1783"/>
      <c r="E987" s="311">
        <f aca="true" t="shared" si="235" ref="E987:L987">SUM(E988:E993)</f>
        <v>0</v>
      </c>
      <c r="F987" s="275">
        <f t="shared" si="235"/>
        <v>0</v>
      </c>
      <c r="G987" s="276">
        <f t="shared" si="235"/>
        <v>0</v>
      </c>
      <c r="H987" s="277">
        <f t="shared" si="235"/>
        <v>0</v>
      </c>
      <c r="I987" s="275">
        <f t="shared" si="235"/>
        <v>0</v>
      </c>
      <c r="J987" s="276">
        <f t="shared" si="235"/>
        <v>0</v>
      </c>
      <c r="K987" s="277">
        <f t="shared" si="235"/>
        <v>0</v>
      </c>
      <c r="L987" s="311">
        <f t="shared" si="235"/>
        <v>0</v>
      </c>
      <c r="M987" s="12">
        <f t="shared" si="234"/>
      </c>
      <c r="N987" s="13"/>
    </row>
    <row r="988" spans="2:14" ht="15.75">
      <c r="B988" s="363"/>
      <c r="C988" s="280">
        <v>4201</v>
      </c>
      <c r="D988" s="281" t="s">
        <v>241</v>
      </c>
      <c r="E988" s="282">
        <f aca="true" t="shared" si="236" ref="E988:E993">F988+G988+H988</f>
        <v>0</v>
      </c>
      <c r="F988" s="152"/>
      <c r="G988" s="153"/>
      <c r="H988" s="1419"/>
      <c r="I988" s="152"/>
      <c r="J988" s="153"/>
      <c r="K988" s="1419"/>
      <c r="L988" s="282">
        <f aca="true" t="shared" si="237" ref="L988:L993">I988+J988+K988</f>
        <v>0</v>
      </c>
      <c r="M988" s="12">
        <f t="shared" si="234"/>
      </c>
      <c r="N988" s="13"/>
    </row>
    <row r="989" spans="2:14" ht="15.75">
      <c r="B989" s="363"/>
      <c r="C989" s="294">
        <v>4202</v>
      </c>
      <c r="D989" s="364" t="s">
        <v>242</v>
      </c>
      <c r="E989" s="296">
        <f t="shared" si="236"/>
        <v>0</v>
      </c>
      <c r="F989" s="158"/>
      <c r="G989" s="159"/>
      <c r="H989" s="1421"/>
      <c r="I989" s="158"/>
      <c r="J989" s="159"/>
      <c r="K989" s="1421"/>
      <c r="L989" s="296">
        <f t="shared" si="237"/>
        <v>0</v>
      </c>
      <c r="M989" s="12">
        <f t="shared" si="234"/>
      </c>
      <c r="N989" s="13"/>
    </row>
    <row r="990" spans="2:14" ht="15.75">
      <c r="B990" s="363"/>
      <c r="C990" s="294">
        <v>4214</v>
      </c>
      <c r="D990" s="364" t="s">
        <v>243</v>
      </c>
      <c r="E990" s="296">
        <f t="shared" si="236"/>
        <v>0</v>
      </c>
      <c r="F990" s="158"/>
      <c r="G990" s="159"/>
      <c r="H990" s="1421"/>
      <c r="I990" s="158"/>
      <c r="J990" s="159"/>
      <c r="K990" s="1421"/>
      <c r="L990" s="296">
        <f t="shared" si="237"/>
        <v>0</v>
      </c>
      <c r="M990" s="12">
        <f t="shared" si="234"/>
      </c>
      <c r="N990" s="13"/>
    </row>
    <row r="991" spans="2:14" ht="15.75">
      <c r="B991" s="363"/>
      <c r="C991" s="294">
        <v>4217</v>
      </c>
      <c r="D991" s="364" t="s">
        <v>244</v>
      </c>
      <c r="E991" s="296">
        <f t="shared" si="236"/>
        <v>0</v>
      </c>
      <c r="F991" s="158"/>
      <c r="G991" s="159"/>
      <c r="H991" s="1421"/>
      <c r="I991" s="158"/>
      <c r="J991" s="159"/>
      <c r="K991" s="1421"/>
      <c r="L991" s="296">
        <f t="shared" si="237"/>
        <v>0</v>
      </c>
      <c r="M991" s="12">
        <f t="shared" si="234"/>
      </c>
      <c r="N991" s="13"/>
    </row>
    <row r="992" spans="2:14" ht="15.75">
      <c r="B992" s="363"/>
      <c r="C992" s="294">
        <v>4218</v>
      </c>
      <c r="D992" s="295" t="s">
        <v>245</v>
      </c>
      <c r="E992" s="296">
        <f t="shared" si="236"/>
        <v>0</v>
      </c>
      <c r="F992" s="158"/>
      <c r="G992" s="159"/>
      <c r="H992" s="1421"/>
      <c r="I992" s="158"/>
      <c r="J992" s="159"/>
      <c r="K992" s="1421"/>
      <c r="L992" s="296">
        <f t="shared" si="237"/>
        <v>0</v>
      </c>
      <c r="M992" s="12">
        <f t="shared" si="234"/>
      </c>
      <c r="N992" s="13"/>
    </row>
    <row r="993" spans="2:14" ht="15.75">
      <c r="B993" s="363"/>
      <c r="C993" s="286">
        <v>4219</v>
      </c>
      <c r="D993" s="344" t="s">
        <v>246</v>
      </c>
      <c r="E993" s="288">
        <f t="shared" si="236"/>
        <v>0</v>
      </c>
      <c r="F993" s="173"/>
      <c r="G993" s="174"/>
      <c r="H993" s="1422"/>
      <c r="I993" s="173"/>
      <c r="J993" s="174"/>
      <c r="K993" s="1422"/>
      <c r="L993" s="288">
        <f t="shared" si="237"/>
        <v>0</v>
      </c>
      <c r="M993" s="12">
        <f t="shared" si="234"/>
      </c>
      <c r="N993" s="13"/>
    </row>
    <row r="994" spans="2:14" ht="15.75">
      <c r="B994" s="273">
        <v>4300</v>
      </c>
      <c r="C994" s="1782" t="s">
        <v>1677</v>
      </c>
      <c r="D994" s="1783"/>
      <c r="E994" s="311">
        <f aca="true" t="shared" si="238" ref="E994:L994">SUM(E995:E997)</f>
        <v>0</v>
      </c>
      <c r="F994" s="275">
        <f t="shared" si="238"/>
        <v>0</v>
      </c>
      <c r="G994" s="276">
        <f t="shared" si="238"/>
        <v>0</v>
      </c>
      <c r="H994" s="277">
        <f t="shared" si="238"/>
        <v>0</v>
      </c>
      <c r="I994" s="275">
        <f t="shared" si="238"/>
        <v>0</v>
      </c>
      <c r="J994" s="276">
        <f t="shared" si="238"/>
        <v>0</v>
      </c>
      <c r="K994" s="277">
        <f t="shared" si="238"/>
        <v>0</v>
      </c>
      <c r="L994" s="311">
        <f t="shared" si="238"/>
        <v>0</v>
      </c>
      <c r="M994" s="12">
        <f t="shared" si="234"/>
      </c>
      <c r="N994" s="13"/>
    </row>
    <row r="995" spans="2:14" ht="15.75">
      <c r="B995" s="363"/>
      <c r="C995" s="280">
        <v>4301</v>
      </c>
      <c r="D995" s="312" t="s">
        <v>247</v>
      </c>
      <c r="E995" s="282">
        <f aca="true" t="shared" si="239" ref="E995:E1000">F995+G995+H995</f>
        <v>0</v>
      </c>
      <c r="F995" s="152"/>
      <c r="G995" s="153"/>
      <c r="H995" s="1419"/>
      <c r="I995" s="152"/>
      <c r="J995" s="153"/>
      <c r="K995" s="1419"/>
      <c r="L995" s="282">
        <f aca="true" t="shared" si="240" ref="L995:L1000">I995+J995+K995</f>
        <v>0</v>
      </c>
      <c r="M995" s="12">
        <f t="shared" si="234"/>
      </c>
      <c r="N995" s="13"/>
    </row>
    <row r="996" spans="2:14" ht="15.75">
      <c r="B996" s="363"/>
      <c r="C996" s="294">
        <v>4302</v>
      </c>
      <c r="D996" s="364" t="s">
        <v>248</v>
      </c>
      <c r="E996" s="296">
        <f t="shared" si="239"/>
        <v>0</v>
      </c>
      <c r="F996" s="158"/>
      <c r="G996" s="159"/>
      <c r="H996" s="1421"/>
      <c r="I996" s="158"/>
      <c r="J996" s="159"/>
      <c r="K996" s="1421"/>
      <c r="L996" s="296">
        <f t="shared" si="240"/>
        <v>0</v>
      </c>
      <c r="M996" s="12">
        <f t="shared" si="234"/>
      </c>
      <c r="N996" s="13"/>
    </row>
    <row r="997" spans="2:14" ht="15.75">
      <c r="B997" s="363"/>
      <c r="C997" s="286">
        <v>4309</v>
      </c>
      <c r="D997" s="302" t="s">
        <v>249</v>
      </c>
      <c r="E997" s="288">
        <f t="shared" si="239"/>
        <v>0</v>
      </c>
      <c r="F997" s="173"/>
      <c r="G997" s="174"/>
      <c r="H997" s="1422"/>
      <c r="I997" s="173"/>
      <c r="J997" s="174"/>
      <c r="K997" s="1422"/>
      <c r="L997" s="288">
        <f t="shared" si="240"/>
        <v>0</v>
      </c>
      <c r="M997" s="12">
        <f t="shared" si="234"/>
      </c>
      <c r="N997" s="13"/>
    </row>
    <row r="998" spans="2:14" ht="15.75">
      <c r="B998" s="273">
        <v>4400</v>
      </c>
      <c r="C998" s="1782" t="s">
        <v>1674</v>
      </c>
      <c r="D998" s="1783"/>
      <c r="E998" s="311">
        <f t="shared" si="239"/>
        <v>0</v>
      </c>
      <c r="F998" s="1423"/>
      <c r="G998" s="1424"/>
      <c r="H998" s="1425"/>
      <c r="I998" s="1423"/>
      <c r="J998" s="1424"/>
      <c r="K998" s="1425"/>
      <c r="L998" s="311">
        <f t="shared" si="240"/>
        <v>0</v>
      </c>
      <c r="M998" s="12">
        <f t="shared" si="234"/>
      </c>
      <c r="N998" s="13"/>
    </row>
    <row r="999" spans="2:14" ht="15.75">
      <c r="B999" s="273">
        <v>4500</v>
      </c>
      <c r="C999" s="1782" t="s">
        <v>1675</v>
      </c>
      <c r="D999" s="1783"/>
      <c r="E999" s="311">
        <f t="shared" si="239"/>
        <v>0</v>
      </c>
      <c r="F999" s="1423"/>
      <c r="G999" s="1424"/>
      <c r="H999" s="1425"/>
      <c r="I999" s="1423"/>
      <c r="J999" s="1424"/>
      <c r="K999" s="1425"/>
      <c r="L999" s="311">
        <f t="shared" si="240"/>
        <v>0</v>
      </c>
      <c r="M999" s="12">
        <f t="shared" si="234"/>
      </c>
      <c r="N999" s="13"/>
    </row>
    <row r="1000" spans="2:14" ht="15.75">
      <c r="B1000" s="273">
        <v>4600</v>
      </c>
      <c r="C1000" s="1790" t="s">
        <v>250</v>
      </c>
      <c r="D1000" s="1791"/>
      <c r="E1000" s="311">
        <f t="shared" si="239"/>
        <v>0</v>
      </c>
      <c r="F1000" s="1423"/>
      <c r="G1000" s="1424"/>
      <c r="H1000" s="1425"/>
      <c r="I1000" s="1423"/>
      <c r="J1000" s="1424"/>
      <c r="K1000" s="1425"/>
      <c r="L1000" s="311">
        <f t="shared" si="240"/>
        <v>0</v>
      </c>
      <c r="M1000" s="12">
        <f t="shared" si="234"/>
      </c>
      <c r="N1000" s="13"/>
    </row>
    <row r="1001" spans="2:14" ht="15.75">
      <c r="B1001" s="273">
        <v>4900</v>
      </c>
      <c r="C1001" s="1782" t="s">
        <v>276</v>
      </c>
      <c r="D1001" s="1783"/>
      <c r="E1001" s="311">
        <f aca="true" t="shared" si="241" ref="E1001:L1001">+E1002+E1003</f>
        <v>0</v>
      </c>
      <c r="F1001" s="275">
        <f t="shared" si="241"/>
        <v>0</v>
      </c>
      <c r="G1001" s="276">
        <f t="shared" si="241"/>
        <v>0</v>
      </c>
      <c r="H1001" s="277">
        <f t="shared" si="241"/>
        <v>0</v>
      </c>
      <c r="I1001" s="275">
        <f t="shared" si="241"/>
        <v>0</v>
      </c>
      <c r="J1001" s="276">
        <f t="shared" si="241"/>
        <v>0</v>
      </c>
      <c r="K1001" s="277">
        <f t="shared" si="241"/>
        <v>0</v>
      </c>
      <c r="L1001" s="311">
        <f t="shared" si="241"/>
        <v>0</v>
      </c>
      <c r="M1001" s="12">
        <f t="shared" si="234"/>
      </c>
      <c r="N1001" s="13"/>
    </row>
    <row r="1002" spans="2:14" ht="15.75">
      <c r="B1002" s="363"/>
      <c r="C1002" s="280">
        <v>4901</v>
      </c>
      <c r="D1002" s="365" t="s">
        <v>277</v>
      </c>
      <c r="E1002" s="282">
        <f>F1002+G1002+H1002</f>
        <v>0</v>
      </c>
      <c r="F1002" s="152"/>
      <c r="G1002" s="153"/>
      <c r="H1002" s="1419"/>
      <c r="I1002" s="152"/>
      <c r="J1002" s="153"/>
      <c r="K1002" s="1419"/>
      <c r="L1002" s="282">
        <f>I1002+J1002+K1002</f>
        <v>0</v>
      </c>
      <c r="M1002" s="12">
        <f t="shared" si="234"/>
      </c>
      <c r="N1002" s="13"/>
    </row>
    <row r="1003" spans="2:14" ht="15.75">
      <c r="B1003" s="363"/>
      <c r="C1003" s="286">
        <v>4902</v>
      </c>
      <c r="D1003" s="302" t="s">
        <v>278</v>
      </c>
      <c r="E1003" s="288">
        <f>F1003+G1003+H1003</f>
        <v>0</v>
      </c>
      <c r="F1003" s="173"/>
      <c r="G1003" s="174"/>
      <c r="H1003" s="1422"/>
      <c r="I1003" s="173"/>
      <c r="J1003" s="174"/>
      <c r="K1003" s="1422"/>
      <c r="L1003" s="288">
        <f>I1003+J1003+K1003</f>
        <v>0</v>
      </c>
      <c r="M1003" s="12">
        <f t="shared" si="234"/>
      </c>
      <c r="N1003" s="13"/>
    </row>
    <row r="1004" spans="2:14" ht="15.75">
      <c r="B1004" s="366">
        <v>5100</v>
      </c>
      <c r="C1004" s="1786" t="s">
        <v>251</v>
      </c>
      <c r="D1004" s="1787"/>
      <c r="E1004" s="311">
        <f>F1004+G1004+H1004</f>
        <v>0</v>
      </c>
      <c r="F1004" s="1423"/>
      <c r="G1004" s="1424"/>
      <c r="H1004" s="1425"/>
      <c r="I1004" s="1423"/>
      <c r="J1004" s="1424"/>
      <c r="K1004" s="1425"/>
      <c r="L1004" s="311">
        <f>I1004+J1004+K1004</f>
        <v>0</v>
      </c>
      <c r="M1004" s="12">
        <f t="shared" si="234"/>
      </c>
      <c r="N1004" s="13"/>
    </row>
    <row r="1005" spans="2:14" ht="15.75">
      <c r="B1005" s="366">
        <v>5200</v>
      </c>
      <c r="C1005" s="1786" t="s">
        <v>252</v>
      </c>
      <c r="D1005" s="1787"/>
      <c r="E1005" s="311">
        <f aca="true" t="shared" si="242" ref="E1005:L1005">SUM(E1006:E1012)</f>
        <v>0</v>
      </c>
      <c r="F1005" s="275">
        <f t="shared" si="242"/>
        <v>0</v>
      </c>
      <c r="G1005" s="276">
        <f t="shared" si="242"/>
        <v>0</v>
      </c>
      <c r="H1005" s="277">
        <f t="shared" si="242"/>
        <v>0</v>
      </c>
      <c r="I1005" s="275">
        <f t="shared" si="242"/>
        <v>0</v>
      </c>
      <c r="J1005" s="276">
        <f t="shared" si="242"/>
        <v>0</v>
      </c>
      <c r="K1005" s="277">
        <f t="shared" si="242"/>
        <v>0</v>
      </c>
      <c r="L1005" s="311">
        <f t="shared" si="242"/>
        <v>0</v>
      </c>
      <c r="M1005" s="12">
        <f t="shared" si="234"/>
      </c>
      <c r="N1005" s="13"/>
    </row>
    <row r="1006" spans="2:14" ht="15.75">
      <c r="B1006" s="367"/>
      <c r="C1006" s="368">
        <v>5201</v>
      </c>
      <c r="D1006" s="369" t="s">
        <v>253</v>
      </c>
      <c r="E1006" s="282">
        <f aca="true" t="shared" si="243" ref="E1006:E1012">F1006+G1006+H1006</f>
        <v>0</v>
      </c>
      <c r="F1006" s="152"/>
      <c r="G1006" s="153"/>
      <c r="H1006" s="1419"/>
      <c r="I1006" s="152"/>
      <c r="J1006" s="153"/>
      <c r="K1006" s="1419"/>
      <c r="L1006" s="282">
        <f aca="true" t="shared" si="244" ref="L1006:L1012">I1006+J1006+K1006</f>
        <v>0</v>
      </c>
      <c r="M1006" s="12">
        <f t="shared" si="234"/>
      </c>
      <c r="N1006" s="13"/>
    </row>
    <row r="1007" spans="2:14" ht="15.75">
      <c r="B1007" s="367"/>
      <c r="C1007" s="370">
        <v>5202</v>
      </c>
      <c r="D1007" s="371" t="s">
        <v>254</v>
      </c>
      <c r="E1007" s="296">
        <f t="shared" si="243"/>
        <v>0</v>
      </c>
      <c r="F1007" s="158"/>
      <c r="G1007" s="159"/>
      <c r="H1007" s="1421"/>
      <c r="I1007" s="158"/>
      <c r="J1007" s="159"/>
      <c r="K1007" s="1421"/>
      <c r="L1007" s="296">
        <f t="shared" si="244"/>
        <v>0</v>
      </c>
      <c r="M1007" s="12">
        <f t="shared" si="234"/>
      </c>
      <c r="N1007" s="13"/>
    </row>
    <row r="1008" spans="2:14" ht="15.75">
      <c r="B1008" s="367"/>
      <c r="C1008" s="370">
        <v>5203</v>
      </c>
      <c r="D1008" s="371" t="s">
        <v>627</v>
      </c>
      <c r="E1008" s="296">
        <f t="shared" si="243"/>
        <v>0</v>
      </c>
      <c r="F1008" s="158"/>
      <c r="G1008" s="159"/>
      <c r="H1008" s="1421"/>
      <c r="I1008" s="158"/>
      <c r="J1008" s="159"/>
      <c r="K1008" s="1421"/>
      <c r="L1008" s="296">
        <f t="shared" si="244"/>
        <v>0</v>
      </c>
      <c r="M1008" s="12">
        <f t="shared" si="234"/>
      </c>
      <c r="N1008" s="13"/>
    </row>
    <row r="1009" spans="2:14" ht="15.75">
      <c r="B1009" s="367"/>
      <c r="C1009" s="370">
        <v>5204</v>
      </c>
      <c r="D1009" s="371" t="s">
        <v>628</v>
      </c>
      <c r="E1009" s="296">
        <f t="shared" si="243"/>
        <v>0</v>
      </c>
      <c r="F1009" s="158"/>
      <c r="G1009" s="159"/>
      <c r="H1009" s="1421"/>
      <c r="I1009" s="158"/>
      <c r="J1009" s="159"/>
      <c r="K1009" s="1421"/>
      <c r="L1009" s="296">
        <f t="shared" si="244"/>
        <v>0</v>
      </c>
      <c r="M1009" s="12">
        <f t="shared" si="234"/>
      </c>
      <c r="N1009" s="13"/>
    </row>
    <row r="1010" spans="2:14" ht="15.75">
      <c r="B1010" s="367"/>
      <c r="C1010" s="370">
        <v>5205</v>
      </c>
      <c r="D1010" s="371" t="s">
        <v>629</v>
      </c>
      <c r="E1010" s="296">
        <f t="shared" si="243"/>
        <v>0</v>
      </c>
      <c r="F1010" s="158"/>
      <c r="G1010" s="159"/>
      <c r="H1010" s="1421"/>
      <c r="I1010" s="158"/>
      <c r="J1010" s="159"/>
      <c r="K1010" s="1421"/>
      <c r="L1010" s="296">
        <f t="shared" si="244"/>
        <v>0</v>
      </c>
      <c r="M1010" s="12">
        <f t="shared" si="234"/>
      </c>
      <c r="N1010" s="13"/>
    </row>
    <row r="1011" spans="2:14" ht="15.75">
      <c r="B1011" s="367"/>
      <c r="C1011" s="370">
        <v>5206</v>
      </c>
      <c r="D1011" s="371" t="s">
        <v>630</v>
      </c>
      <c r="E1011" s="296">
        <f t="shared" si="243"/>
        <v>0</v>
      </c>
      <c r="F1011" s="158"/>
      <c r="G1011" s="159"/>
      <c r="H1011" s="1421"/>
      <c r="I1011" s="158"/>
      <c r="J1011" s="159"/>
      <c r="K1011" s="1421"/>
      <c r="L1011" s="296">
        <f t="shared" si="244"/>
        <v>0</v>
      </c>
      <c r="M1011" s="12">
        <f aca="true" t="shared" si="245" ref="M1011:M1031">(IF($E1011&lt;&gt;0,$M$2,IF($L1011&lt;&gt;0,$M$2,"")))</f>
      </c>
      <c r="N1011" s="13"/>
    </row>
    <row r="1012" spans="2:14" ht="15.75">
      <c r="B1012" s="367"/>
      <c r="C1012" s="372">
        <v>5219</v>
      </c>
      <c r="D1012" s="373" t="s">
        <v>631</v>
      </c>
      <c r="E1012" s="288">
        <f t="shared" si="243"/>
        <v>0</v>
      </c>
      <c r="F1012" s="173"/>
      <c r="G1012" s="174"/>
      <c r="H1012" s="1422"/>
      <c r="I1012" s="173"/>
      <c r="J1012" s="174"/>
      <c r="K1012" s="1422"/>
      <c r="L1012" s="288">
        <f t="shared" si="244"/>
        <v>0</v>
      </c>
      <c r="M1012" s="12">
        <f t="shared" si="245"/>
      </c>
      <c r="N1012" s="13"/>
    </row>
    <row r="1013" spans="2:14" ht="15.75">
      <c r="B1013" s="366">
        <v>5300</v>
      </c>
      <c r="C1013" s="1786" t="s">
        <v>632</v>
      </c>
      <c r="D1013" s="1787"/>
      <c r="E1013" s="311">
        <f aca="true" t="shared" si="246" ref="E1013:L1013">SUM(E1014:E1015)</f>
        <v>0</v>
      </c>
      <c r="F1013" s="275">
        <f t="shared" si="246"/>
        <v>0</v>
      </c>
      <c r="G1013" s="276">
        <f t="shared" si="246"/>
        <v>0</v>
      </c>
      <c r="H1013" s="277">
        <f t="shared" si="246"/>
        <v>0</v>
      </c>
      <c r="I1013" s="275">
        <f t="shared" si="246"/>
        <v>0</v>
      </c>
      <c r="J1013" s="276">
        <f t="shared" si="246"/>
        <v>0</v>
      </c>
      <c r="K1013" s="277">
        <f t="shared" si="246"/>
        <v>0</v>
      </c>
      <c r="L1013" s="311">
        <f t="shared" si="246"/>
        <v>0</v>
      </c>
      <c r="M1013" s="12">
        <f t="shared" si="245"/>
      </c>
      <c r="N1013" s="13"/>
    </row>
    <row r="1014" spans="2:14" ht="15.75">
      <c r="B1014" s="367"/>
      <c r="C1014" s="368">
        <v>5301</v>
      </c>
      <c r="D1014" s="369" t="s">
        <v>310</v>
      </c>
      <c r="E1014" s="282">
        <f>F1014+G1014+H1014</f>
        <v>0</v>
      </c>
      <c r="F1014" s="152"/>
      <c r="G1014" s="153"/>
      <c r="H1014" s="1419"/>
      <c r="I1014" s="152"/>
      <c r="J1014" s="153"/>
      <c r="K1014" s="1419"/>
      <c r="L1014" s="282">
        <f>I1014+J1014+K1014</f>
        <v>0</v>
      </c>
      <c r="M1014" s="12">
        <f t="shared" si="245"/>
      </c>
      <c r="N1014" s="13"/>
    </row>
    <row r="1015" spans="2:14" ht="15.75">
      <c r="B1015" s="367"/>
      <c r="C1015" s="372">
        <v>5309</v>
      </c>
      <c r="D1015" s="373" t="s">
        <v>633</v>
      </c>
      <c r="E1015" s="288">
        <f>F1015+G1015+H1015</f>
        <v>0</v>
      </c>
      <c r="F1015" s="173"/>
      <c r="G1015" s="174"/>
      <c r="H1015" s="1422"/>
      <c r="I1015" s="173"/>
      <c r="J1015" s="174"/>
      <c r="K1015" s="1422"/>
      <c r="L1015" s="288">
        <f>I1015+J1015+K1015</f>
        <v>0</v>
      </c>
      <c r="M1015" s="12">
        <f t="shared" si="245"/>
      </c>
      <c r="N1015" s="13"/>
    </row>
    <row r="1016" spans="2:14" ht="15.75">
      <c r="B1016" s="366">
        <v>5400</v>
      </c>
      <c r="C1016" s="1786" t="s">
        <v>692</v>
      </c>
      <c r="D1016" s="1787"/>
      <c r="E1016" s="311">
        <f>F1016+G1016+H1016</f>
        <v>0</v>
      </c>
      <c r="F1016" s="1423"/>
      <c r="G1016" s="1424"/>
      <c r="H1016" s="1425"/>
      <c r="I1016" s="1423"/>
      <c r="J1016" s="1424"/>
      <c r="K1016" s="1425"/>
      <c r="L1016" s="311">
        <f>I1016+J1016+K1016</f>
        <v>0</v>
      </c>
      <c r="M1016" s="12">
        <f t="shared" si="245"/>
      </c>
      <c r="N1016" s="13"/>
    </row>
    <row r="1017" spans="2:14" ht="15.75">
      <c r="B1017" s="273">
        <v>5500</v>
      </c>
      <c r="C1017" s="1782" t="s">
        <v>693</v>
      </c>
      <c r="D1017" s="1783"/>
      <c r="E1017" s="311">
        <f aca="true" t="shared" si="247" ref="E1017:L1017">SUM(E1018:E1021)</f>
        <v>0</v>
      </c>
      <c r="F1017" s="275">
        <f t="shared" si="247"/>
        <v>0</v>
      </c>
      <c r="G1017" s="276">
        <f t="shared" si="247"/>
        <v>0</v>
      </c>
      <c r="H1017" s="277">
        <f t="shared" si="247"/>
        <v>0</v>
      </c>
      <c r="I1017" s="275">
        <f t="shared" si="247"/>
        <v>0</v>
      </c>
      <c r="J1017" s="276">
        <f t="shared" si="247"/>
        <v>0</v>
      </c>
      <c r="K1017" s="277">
        <f t="shared" si="247"/>
        <v>0</v>
      </c>
      <c r="L1017" s="311">
        <f t="shared" si="247"/>
        <v>0</v>
      </c>
      <c r="M1017" s="12">
        <f t="shared" si="245"/>
      </c>
      <c r="N1017" s="13"/>
    </row>
    <row r="1018" spans="2:14" ht="15.75">
      <c r="B1018" s="363"/>
      <c r="C1018" s="280">
        <v>5501</v>
      </c>
      <c r="D1018" s="312" t="s">
        <v>694</v>
      </c>
      <c r="E1018" s="282">
        <f>F1018+G1018+H1018</f>
        <v>0</v>
      </c>
      <c r="F1018" s="152"/>
      <c r="G1018" s="153"/>
      <c r="H1018" s="1419"/>
      <c r="I1018" s="152"/>
      <c r="J1018" s="153"/>
      <c r="K1018" s="1419"/>
      <c r="L1018" s="282">
        <f>I1018+J1018+K1018</f>
        <v>0</v>
      </c>
      <c r="M1018" s="12">
        <f t="shared" si="245"/>
      </c>
      <c r="N1018" s="13"/>
    </row>
    <row r="1019" spans="2:14" ht="15.75">
      <c r="B1019" s="363"/>
      <c r="C1019" s="294">
        <v>5502</v>
      </c>
      <c r="D1019" s="295" t="s">
        <v>695</v>
      </c>
      <c r="E1019" s="296">
        <f>F1019+G1019+H1019</f>
        <v>0</v>
      </c>
      <c r="F1019" s="158"/>
      <c r="G1019" s="159"/>
      <c r="H1019" s="1421"/>
      <c r="I1019" s="158"/>
      <c r="J1019" s="159"/>
      <c r="K1019" s="1421"/>
      <c r="L1019" s="296">
        <f>I1019+J1019+K1019</f>
        <v>0</v>
      </c>
      <c r="M1019" s="12">
        <f t="shared" si="245"/>
      </c>
      <c r="N1019" s="13"/>
    </row>
    <row r="1020" spans="2:14" ht="15.75">
      <c r="B1020" s="363"/>
      <c r="C1020" s="294">
        <v>5503</v>
      </c>
      <c r="D1020" s="364" t="s">
        <v>696</v>
      </c>
      <c r="E1020" s="296">
        <f>F1020+G1020+H1020</f>
        <v>0</v>
      </c>
      <c r="F1020" s="158"/>
      <c r="G1020" s="159"/>
      <c r="H1020" s="1421"/>
      <c r="I1020" s="158"/>
      <c r="J1020" s="159"/>
      <c r="K1020" s="1421"/>
      <c r="L1020" s="296">
        <f>I1020+J1020+K1020</f>
        <v>0</v>
      </c>
      <c r="M1020" s="12">
        <f t="shared" si="245"/>
      </c>
      <c r="N1020" s="13"/>
    </row>
    <row r="1021" spans="2:14" ht="15.75">
      <c r="B1021" s="363"/>
      <c r="C1021" s="286">
        <v>5504</v>
      </c>
      <c r="D1021" s="340" t="s">
        <v>697</v>
      </c>
      <c r="E1021" s="288">
        <f>F1021+G1021+H1021</f>
        <v>0</v>
      </c>
      <c r="F1021" s="173"/>
      <c r="G1021" s="174"/>
      <c r="H1021" s="1422"/>
      <c r="I1021" s="173"/>
      <c r="J1021" s="174"/>
      <c r="K1021" s="1422"/>
      <c r="L1021" s="288">
        <f>I1021+J1021+K1021</f>
        <v>0</v>
      </c>
      <c r="M1021" s="12">
        <f t="shared" si="245"/>
      </c>
      <c r="N1021" s="13"/>
    </row>
    <row r="1022" spans="2:14" ht="15.75">
      <c r="B1022" s="366">
        <v>5700</v>
      </c>
      <c r="C1022" s="1788" t="s">
        <v>923</v>
      </c>
      <c r="D1022" s="1789"/>
      <c r="E1022" s="311">
        <f aca="true" t="shared" si="248" ref="E1022:L1022">SUM(E1023:E1025)</f>
        <v>0</v>
      </c>
      <c r="F1022" s="275">
        <f t="shared" si="248"/>
        <v>0</v>
      </c>
      <c r="G1022" s="276">
        <f t="shared" si="248"/>
        <v>0</v>
      </c>
      <c r="H1022" s="277">
        <f t="shared" si="248"/>
        <v>0</v>
      </c>
      <c r="I1022" s="275">
        <f t="shared" si="248"/>
        <v>0</v>
      </c>
      <c r="J1022" s="276">
        <f t="shared" si="248"/>
        <v>0</v>
      </c>
      <c r="K1022" s="277">
        <f t="shared" si="248"/>
        <v>0</v>
      </c>
      <c r="L1022" s="311">
        <f t="shared" si="248"/>
        <v>0</v>
      </c>
      <c r="M1022" s="12">
        <f t="shared" si="245"/>
      </c>
      <c r="N1022" s="13"/>
    </row>
    <row r="1023" spans="2:14" ht="15.75">
      <c r="B1023" s="367"/>
      <c r="C1023" s="368">
        <v>5701</v>
      </c>
      <c r="D1023" s="369" t="s">
        <v>698</v>
      </c>
      <c r="E1023" s="282">
        <f>F1023+G1023+H1023</f>
        <v>0</v>
      </c>
      <c r="F1023" s="1473">
        <v>0</v>
      </c>
      <c r="G1023" s="1473">
        <v>0</v>
      </c>
      <c r="H1023" s="1473">
        <v>0</v>
      </c>
      <c r="I1023" s="1473">
        <v>0</v>
      </c>
      <c r="J1023" s="1473">
        <v>0</v>
      </c>
      <c r="K1023" s="1473">
        <v>0</v>
      </c>
      <c r="L1023" s="282">
        <f>I1023+J1023+K1023</f>
        <v>0</v>
      </c>
      <c r="M1023" s="12">
        <f t="shared" si="245"/>
      </c>
      <c r="N1023" s="13"/>
    </row>
    <row r="1024" spans="2:14" ht="15.75">
      <c r="B1024" s="367"/>
      <c r="C1024" s="374">
        <v>5702</v>
      </c>
      <c r="D1024" s="375" t="s">
        <v>699</v>
      </c>
      <c r="E1024" s="315">
        <f>F1024+G1024+H1024</f>
        <v>0</v>
      </c>
      <c r="F1024" s="1473">
        <v>0</v>
      </c>
      <c r="G1024" s="1473">
        <v>0</v>
      </c>
      <c r="H1024" s="1473">
        <v>0</v>
      </c>
      <c r="I1024" s="1473">
        <v>0</v>
      </c>
      <c r="J1024" s="1473">
        <v>0</v>
      </c>
      <c r="K1024" s="1473">
        <v>0</v>
      </c>
      <c r="L1024" s="315">
        <f>I1024+J1024+K1024</f>
        <v>0</v>
      </c>
      <c r="M1024" s="12">
        <f t="shared" si="245"/>
      </c>
      <c r="N1024" s="13"/>
    </row>
    <row r="1025" spans="2:14" ht="15.75">
      <c r="B1025" s="293"/>
      <c r="C1025" s="376">
        <v>4071</v>
      </c>
      <c r="D1025" s="377" t="s">
        <v>700</v>
      </c>
      <c r="E1025" s="378">
        <f>F1025+G1025+H1025</f>
        <v>0</v>
      </c>
      <c r="F1025" s="1473">
        <v>0</v>
      </c>
      <c r="G1025" s="1473">
        <v>0</v>
      </c>
      <c r="H1025" s="1473">
        <v>0</v>
      </c>
      <c r="I1025" s="1473">
        <v>0</v>
      </c>
      <c r="J1025" s="1473">
        <v>0</v>
      </c>
      <c r="K1025" s="1473">
        <v>0</v>
      </c>
      <c r="L1025" s="378">
        <f>I1025+J1025+K1025</f>
        <v>0</v>
      </c>
      <c r="M1025" s="12">
        <f t="shared" si="245"/>
      </c>
      <c r="N1025" s="13"/>
    </row>
    <row r="1026" spans="2:14" ht="15.75">
      <c r="B1026" s="583"/>
      <c r="C1026" s="1784" t="s">
        <v>701</v>
      </c>
      <c r="D1026" s="1785"/>
      <c r="E1026" s="1439"/>
      <c r="F1026" s="1439"/>
      <c r="G1026" s="1439"/>
      <c r="H1026" s="1439"/>
      <c r="I1026" s="1439"/>
      <c r="J1026" s="1439"/>
      <c r="K1026" s="1439"/>
      <c r="L1026" s="1440"/>
      <c r="M1026" s="12">
        <f t="shared" si="245"/>
      </c>
      <c r="N1026" s="13"/>
    </row>
    <row r="1027" spans="2:14" ht="15.75">
      <c r="B1027" s="382">
        <v>98</v>
      </c>
      <c r="C1027" s="1784" t="s">
        <v>701</v>
      </c>
      <c r="D1027" s="1785"/>
      <c r="E1027" s="383">
        <f>F1027+G1027+H1027</f>
        <v>0</v>
      </c>
      <c r="F1027" s="1430"/>
      <c r="G1027" s="1431"/>
      <c r="H1027" s="1432"/>
      <c r="I1027" s="1462">
        <v>0</v>
      </c>
      <c r="J1027" s="1463">
        <v>0</v>
      </c>
      <c r="K1027" s="1464">
        <v>0</v>
      </c>
      <c r="L1027" s="383">
        <f>I1027+J1027+K1027</f>
        <v>0</v>
      </c>
      <c r="M1027" s="12">
        <f t="shared" si="245"/>
      </c>
      <c r="N1027" s="13"/>
    </row>
    <row r="1028" spans="2:14" ht="15.75">
      <c r="B1028" s="1434"/>
      <c r="C1028" s="1435"/>
      <c r="D1028" s="1436"/>
      <c r="E1028" s="270"/>
      <c r="F1028" s="270"/>
      <c r="G1028" s="270"/>
      <c r="H1028" s="270"/>
      <c r="I1028" s="270"/>
      <c r="J1028" s="270"/>
      <c r="K1028" s="270"/>
      <c r="L1028" s="271"/>
      <c r="M1028" s="12">
        <f t="shared" si="245"/>
      </c>
      <c r="N1028" s="13"/>
    </row>
    <row r="1029" spans="2:14" ht="15.75">
      <c r="B1029" s="1437"/>
      <c r="C1029" s="111"/>
      <c r="D1029" s="1438"/>
      <c r="E1029" s="219"/>
      <c r="F1029" s="219"/>
      <c r="G1029" s="219"/>
      <c r="H1029" s="219"/>
      <c r="I1029" s="219"/>
      <c r="J1029" s="219"/>
      <c r="K1029" s="219"/>
      <c r="L1029" s="390"/>
      <c r="M1029" s="12">
        <f t="shared" si="245"/>
      </c>
      <c r="N1029" s="13"/>
    </row>
    <row r="1030" spans="2:14" ht="15.75">
      <c r="B1030" s="1437"/>
      <c r="C1030" s="111"/>
      <c r="D1030" s="1438"/>
      <c r="E1030" s="219"/>
      <c r="F1030" s="219"/>
      <c r="G1030" s="219"/>
      <c r="H1030" s="219"/>
      <c r="I1030" s="219"/>
      <c r="J1030" s="219"/>
      <c r="K1030" s="219"/>
      <c r="L1030" s="390"/>
      <c r="M1030" s="12">
        <f t="shared" si="245"/>
      </c>
      <c r="N1030" s="13"/>
    </row>
    <row r="1031" spans="2:14" ht="15.75">
      <c r="B1031" s="1465"/>
      <c r="C1031" s="394" t="s">
        <v>748</v>
      </c>
      <c r="D1031" s="1433">
        <f>+B1031</f>
        <v>0</v>
      </c>
      <c r="E1031" s="396">
        <f aca="true" t="shared" si="249" ref="E1031:L1031">SUM(E915,E918,E924,E932,E933,E951,E955,E961,E964,E965,E966,E967,E968,E977,E984,E985,E986,E987,E994,E998,E999,E1000,E1001,E1004,E1005,E1013,E1016,E1017,E1022)+E1027</f>
        <v>0</v>
      </c>
      <c r="F1031" s="397">
        <f t="shared" si="249"/>
        <v>0</v>
      </c>
      <c r="G1031" s="398">
        <f t="shared" si="249"/>
        <v>0</v>
      </c>
      <c r="H1031" s="399">
        <f t="shared" si="249"/>
        <v>0</v>
      </c>
      <c r="I1031" s="397">
        <f t="shared" si="249"/>
        <v>0</v>
      </c>
      <c r="J1031" s="398">
        <f t="shared" si="249"/>
        <v>103454</v>
      </c>
      <c r="K1031" s="399">
        <f t="shared" si="249"/>
        <v>0</v>
      </c>
      <c r="L1031" s="396">
        <f t="shared" si="249"/>
        <v>103454</v>
      </c>
      <c r="M1031" s="12">
        <f t="shared" si="245"/>
        <v>1</v>
      </c>
      <c r="N1031" s="73" t="str">
        <f>LEFT(C912,1)</f>
        <v>5</v>
      </c>
    </row>
    <row r="1032" spans="2:13" ht="15.75">
      <c r="B1032" s="79" t="s">
        <v>120</v>
      </c>
      <c r="C1032" s="1"/>
      <c r="L1032" s="6"/>
      <c r="M1032" s="7">
        <f>(IF($E1031&lt;&gt;0,$M$2,IF($L1031&lt;&gt;0,$M$2,"")))</f>
        <v>1</v>
      </c>
    </row>
    <row r="1033" spans="2:13" ht="15.75">
      <c r="B1033" s="1368"/>
      <c r="C1033" s="1368"/>
      <c r="D1033" s="1369"/>
      <c r="E1033" s="1368"/>
      <c r="F1033" s="1368"/>
      <c r="G1033" s="1368"/>
      <c r="H1033" s="1368"/>
      <c r="I1033" s="1368"/>
      <c r="J1033" s="1368"/>
      <c r="K1033" s="1368"/>
      <c r="L1033" s="1370"/>
      <c r="M1033" s="7">
        <f>(IF($E1031&lt;&gt;0,$M$2,IF($L1031&lt;&gt;0,$M$2,"")))</f>
        <v>1</v>
      </c>
    </row>
    <row r="1034" spans="2:13" ht="18.75"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77"/>
      <c r="M1034" s="74">
        <f>(IF(E1029&lt;&gt;0,$G$2,IF(L1029&lt;&gt;0,$G$2,"")))</f>
      </c>
    </row>
    <row r="1035" spans="2:13" ht="18.75"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77"/>
      <c r="M1035" s="74">
        <f>(IF(E1030&lt;&gt;0,$G$2,IF(L1030&lt;&gt;0,$G$2,"")))</f>
      </c>
    </row>
    <row r="1036" spans="2:13" ht="15.75">
      <c r="B1036" s="6"/>
      <c r="C1036" s="6"/>
      <c r="D1036" s="522"/>
      <c r="E1036" s="38"/>
      <c r="F1036" s="38"/>
      <c r="G1036" s="38"/>
      <c r="H1036" s="38"/>
      <c r="I1036" s="38"/>
      <c r="J1036" s="38"/>
      <c r="K1036" s="38"/>
      <c r="L1036" s="38"/>
      <c r="M1036" s="7">
        <f>(IF($E1170&lt;&gt;0,$M$2,IF($L1170&lt;&gt;0,$M$2,"")))</f>
        <v>1</v>
      </c>
    </row>
    <row r="1037" spans="2:13" ht="15.75">
      <c r="B1037" s="6"/>
      <c r="C1037" s="1366"/>
      <c r="D1037" s="1367"/>
      <c r="E1037" s="38"/>
      <c r="F1037" s="38"/>
      <c r="G1037" s="38"/>
      <c r="H1037" s="38"/>
      <c r="I1037" s="38"/>
      <c r="J1037" s="38"/>
      <c r="K1037" s="38"/>
      <c r="L1037" s="38"/>
      <c r="M1037" s="7">
        <f>(IF($E1170&lt;&gt;0,$M$2,IF($L1170&lt;&gt;0,$M$2,"")))</f>
        <v>1</v>
      </c>
    </row>
    <row r="1038" spans="2:13" ht="15.75">
      <c r="B1038" s="1794" t="str">
        <f>$B$7</f>
        <v>ОТЧЕТНИ ДАННИ ПО ЕБК ЗА СМЕТКИТЕ ЗА СРЕДСТВАТА ОТ ЕВРОПЕЙСКИЯ СЪЮЗ - КСФ</v>
      </c>
      <c r="C1038" s="1795"/>
      <c r="D1038" s="1795"/>
      <c r="E1038" s="243"/>
      <c r="F1038" s="243"/>
      <c r="G1038" s="238"/>
      <c r="H1038" s="238"/>
      <c r="I1038" s="238"/>
      <c r="J1038" s="238"/>
      <c r="K1038" s="238"/>
      <c r="L1038" s="238"/>
      <c r="M1038" s="7">
        <f>(IF($E1170&lt;&gt;0,$M$2,IF($L1170&lt;&gt;0,$M$2,"")))</f>
        <v>1</v>
      </c>
    </row>
    <row r="1039" spans="2:13" ht="15.75">
      <c r="B1039" s="229"/>
      <c r="C1039" s="392"/>
      <c r="D1039" s="401"/>
      <c r="E1039" s="407" t="s">
        <v>468</v>
      </c>
      <c r="F1039" s="407" t="s">
        <v>842</v>
      </c>
      <c r="G1039" s="238"/>
      <c r="H1039" s="1363" t="s">
        <v>1266</v>
      </c>
      <c r="I1039" s="1364"/>
      <c r="J1039" s="1365"/>
      <c r="K1039" s="238"/>
      <c r="L1039" s="238"/>
      <c r="M1039" s="7">
        <f>(IF($E1170&lt;&gt;0,$M$2,IF($L1170&lt;&gt;0,$M$2,"")))</f>
        <v>1</v>
      </c>
    </row>
    <row r="1040" spans="2:13" ht="18.75">
      <c r="B1040" s="1796" t="str">
        <f>$B$9</f>
        <v>Твърдица</v>
      </c>
      <c r="C1040" s="1797"/>
      <c r="D1040" s="1798"/>
      <c r="E1040" s="115">
        <f>$E$9</f>
        <v>43101</v>
      </c>
      <c r="F1040" s="227">
        <f>$F$9</f>
        <v>43404</v>
      </c>
      <c r="G1040" s="238"/>
      <c r="H1040" s="238"/>
      <c r="I1040" s="238"/>
      <c r="J1040" s="238"/>
      <c r="K1040" s="238"/>
      <c r="L1040" s="238"/>
      <c r="M1040" s="7">
        <f>(IF($E1170&lt;&gt;0,$M$2,IF($L1170&lt;&gt;0,$M$2,"")))</f>
        <v>1</v>
      </c>
    </row>
    <row r="1041" spans="2:13" ht="15.75">
      <c r="B1041" s="228" t="str">
        <f>$B$10</f>
        <v>(наименование на разпоредителя с бюджет)</v>
      </c>
      <c r="C1041" s="229"/>
      <c r="D1041" s="230"/>
      <c r="E1041" s="238"/>
      <c r="F1041" s="238"/>
      <c r="G1041" s="238"/>
      <c r="H1041" s="238"/>
      <c r="I1041" s="238"/>
      <c r="J1041" s="238"/>
      <c r="K1041" s="238"/>
      <c r="L1041" s="238"/>
      <c r="M1041" s="7">
        <f>(IF($E1170&lt;&gt;0,$M$2,IF($L1170&lt;&gt;0,$M$2,"")))</f>
        <v>1</v>
      </c>
    </row>
    <row r="1042" spans="2:13" ht="15.75">
      <c r="B1042" s="228"/>
      <c r="C1042" s="229"/>
      <c r="D1042" s="230"/>
      <c r="E1042" s="238"/>
      <c r="F1042" s="238"/>
      <c r="G1042" s="238"/>
      <c r="H1042" s="238"/>
      <c r="I1042" s="238"/>
      <c r="J1042" s="238"/>
      <c r="K1042" s="238"/>
      <c r="L1042" s="238"/>
      <c r="M1042" s="7">
        <f>(IF($E1170&lt;&gt;0,$M$2,IF($L1170&lt;&gt;0,$M$2,"")))</f>
        <v>1</v>
      </c>
    </row>
    <row r="1043" spans="2:13" ht="19.5">
      <c r="B1043" s="1799" t="str">
        <f>$B$12</f>
        <v>Твърдица</v>
      </c>
      <c r="C1043" s="1800"/>
      <c r="D1043" s="1801"/>
      <c r="E1043" s="411" t="s">
        <v>898</v>
      </c>
      <c r="F1043" s="1361" t="str">
        <f>$F$12</f>
        <v>7004</v>
      </c>
      <c r="G1043" s="238"/>
      <c r="H1043" s="238"/>
      <c r="I1043" s="238"/>
      <c r="J1043" s="238"/>
      <c r="K1043" s="238"/>
      <c r="L1043" s="238"/>
      <c r="M1043" s="7">
        <f>(IF($E1170&lt;&gt;0,$M$2,IF($L1170&lt;&gt;0,$M$2,"")))</f>
        <v>1</v>
      </c>
    </row>
    <row r="1044" spans="2:13" ht="15.75">
      <c r="B1044" s="234" t="str">
        <f>$B$13</f>
        <v>(наименование на първостепенния разпоредител с бюджет)</v>
      </c>
      <c r="C1044" s="229"/>
      <c r="D1044" s="230"/>
      <c r="E1044" s="1362"/>
      <c r="F1044" s="243"/>
      <c r="G1044" s="238"/>
      <c r="H1044" s="238"/>
      <c r="I1044" s="238"/>
      <c r="J1044" s="238"/>
      <c r="K1044" s="238"/>
      <c r="L1044" s="238"/>
      <c r="M1044" s="7">
        <f>(IF($E1170&lt;&gt;0,$M$2,IF($L1170&lt;&gt;0,$M$2,"")))</f>
        <v>1</v>
      </c>
    </row>
    <row r="1045" spans="2:13" ht="19.5">
      <c r="B1045" s="237"/>
      <c r="C1045" s="238"/>
      <c r="D1045" s="124" t="s">
        <v>899</v>
      </c>
      <c r="E1045" s="239">
        <f>$E$15</f>
        <v>98</v>
      </c>
      <c r="F1045" s="415" t="str">
        <f>$F$15</f>
        <v>СЕС - КСФ</v>
      </c>
      <c r="G1045" s="219"/>
      <c r="H1045" s="219"/>
      <c r="I1045" s="219"/>
      <c r="J1045" s="219"/>
      <c r="K1045" s="219"/>
      <c r="L1045" s="219"/>
      <c r="M1045" s="7">
        <f>(IF($E1170&lt;&gt;0,$M$2,IF($L1170&lt;&gt;0,$M$2,"")))</f>
        <v>1</v>
      </c>
    </row>
    <row r="1046" spans="2:13" ht="15.75">
      <c r="B1046" s="229"/>
      <c r="C1046" s="392"/>
      <c r="D1046" s="401"/>
      <c r="E1046" s="238"/>
      <c r="F1046" s="410"/>
      <c r="G1046" s="410"/>
      <c r="H1046" s="410"/>
      <c r="I1046" s="410"/>
      <c r="J1046" s="410"/>
      <c r="K1046" s="410"/>
      <c r="L1046" s="1378" t="s">
        <v>469</v>
      </c>
      <c r="M1046" s="7">
        <f>(IF($E1170&lt;&gt;0,$M$2,IF($L1170&lt;&gt;0,$M$2,"")))</f>
        <v>1</v>
      </c>
    </row>
    <row r="1047" spans="2:13" ht="18.75">
      <c r="B1047" s="248"/>
      <c r="C1047" s="249"/>
      <c r="D1047" s="250" t="s">
        <v>719</v>
      </c>
      <c r="E1047" s="1802" t="s">
        <v>2031</v>
      </c>
      <c r="F1047" s="1803"/>
      <c r="G1047" s="1803"/>
      <c r="H1047" s="1804"/>
      <c r="I1047" s="1805" t="s">
        <v>2032</v>
      </c>
      <c r="J1047" s="1806"/>
      <c r="K1047" s="1806"/>
      <c r="L1047" s="1807"/>
      <c r="M1047" s="7">
        <f>(IF($E1170&lt;&gt;0,$M$2,IF($L1170&lt;&gt;0,$M$2,"")))</f>
        <v>1</v>
      </c>
    </row>
    <row r="1048" spans="2:13" ht="56.25">
      <c r="B1048" s="251" t="s">
        <v>62</v>
      </c>
      <c r="C1048" s="252" t="s">
        <v>470</v>
      </c>
      <c r="D1048" s="253" t="s">
        <v>720</v>
      </c>
      <c r="E1048" s="1404" t="str">
        <f>$E$20</f>
        <v>Уточнен план                Общо</v>
      </c>
      <c r="F1048" s="1408" t="str">
        <f>$F$20</f>
        <v>държавни дейности</v>
      </c>
      <c r="G1048" s="1409" t="str">
        <f>$G$20</f>
        <v>местни дейности</v>
      </c>
      <c r="H1048" s="1410" t="str">
        <f>$H$20</f>
        <v>дофинансиране</v>
      </c>
      <c r="I1048" s="254" t="str">
        <f>$I$20</f>
        <v>държавни дейности -ОТЧЕТ</v>
      </c>
      <c r="J1048" s="255" t="str">
        <f>$J$20</f>
        <v>местни дейности - ОТЧЕТ</v>
      </c>
      <c r="K1048" s="256" t="str">
        <f>$K$20</f>
        <v>дофинансиране - ОТЧЕТ</v>
      </c>
      <c r="L1048" s="1669" t="str">
        <f>$L$20</f>
        <v>ОТЧЕТ                                    ОБЩО</v>
      </c>
      <c r="M1048" s="7">
        <f>(IF($E1170&lt;&gt;0,$M$2,IF($L1170&lt;&gt;0,$M$2,"")))</f>
        <v>1</v>
      </c>
    </row>
    <row r="1049" spans="2:13" ht="18.75">
      <c r="B1049" s="259"/>
      <c r="C1049" s="260"/>
      <c r="D1049" s="261" t="s">
        <v>750</v>
      </c>
      <c r="E1049" s="1456" t="str">
        <f>$E$21</f>
        <v>(1)</v>
      </c>
      <c r="F1049" s="143" t="str">
        <f>$F$21</f>
        <v>(2)</v>
      </c>
      <c r="G1049" s="144" t="str">
        <f>$G$21</f>
        <v>(3)</v>
      </c>
      <c r="H1049" s="145" t="str">
        <f>$H$21</f>
        <v>(4)</v>
      </c>
      <c r="I1049" s="262" t="str">
        <f>$I$21</f>
        <v>(5)</v>
      </c>
      <c r="J1049" s="263" t="str">
        <f>$J$21</f>
        <v>(6)</v>
      </c>
      <c r="K1049" s="264" t="str">
        <f>$K$21</f>
        <v>(7)</v>
      </c>
      <c r="L1049" s="265" t="str">
        <f>$L$21</f>
        <v>(8)</v>
      </c>
      <c r="M1049" s="7">
        <f>(IF($E1170&lt;&gt;0,$M$2,IF($L1170&lt;&gt;0,$M$2,"")))</f>
        <v>1</v>
      </c>
    </row>
    <row r="1050" spans="2:13" ht="15.75">
      <c r="B1050" s="1452"/>
      <c r="C1050" s="1608" t="str">
        <f>VLOOKUP(D1050,OP_LIST2,2,FALSE)</f>
        <v>98311</v>
      </c>
      <c r="D1050" s="1453" t="s">
        <v>1245</v>
      </c>
      <c r="E1050" s="390"/>
      <c r="F1050" s="1442"/>
      <c r="G1050" s="1443"/>
      <c r="H1050" s="1444"/>
      <c r="I1050" s="1442"/>
      <c r="J1050" s="1443"/>
      <c r="K1050" s="1444"/>
      <c r="L1050" s="1441"/>
      <c r="M1050" s="7">
        <f>(IF($E1170&lt;&gt;0,$M$2,IF($L1170&lt;&gt;0,$M$2,"")))</f>
        <v>1</v>
      </c>
    </row>
    <row r="1051" spans="2:13" ht="15.75">
      <c r="B1051" s="1455"/>
      <c r="C1051" s="1460">
        <f>VLOOKUP(D1052,EBK_DEIN2,2,FALSE)</f>
        <v>5533</v>
      </c>
      <c r="D1051" s="1459" t="s">
        <v>799</v>
      </c>
      <c r="E1051" s="390"/>
      <c r="F1051" s="1445"/>
      <c r="G1051" s="1446"/>
      <c r="H1051" s="1447"/>
      <c r="I1051" s="1445"/>
      <c r="J1051" s="1446"/>
      <c r="K1051" s="1447"/>
      <c r="L1051" s="1441"/>
      <c r="M1051" s="7">
        <f>(IF($E1170&lt;&gt;0,$M$2,IF($L1170&lt;&gt;0,$M$2,"")))</f>
        <v>1</v>
      </c>
    </row>
    <row r="1052" spans="2:13" ht="15.75">
      <c r="B1052" s="1451"/>
      <c r="C1052" s="1587">
        <f>+C1051</f>
        <v>5533</v>
      </c>
      <c r="D1052" s="1453" t="s">
        <v>572</v>
      </c>
      <c r="E1052" s="390"/>
      <c r="F1052" s="1445"/>
      <c r="G1052" s="1446"/>
      <c r="H1052" s="1447"/>
      <c r="I1052" s="1445"/>
      <c r="J1052" s="1446"/>
      <c r="K1052" s="1447"/>
      <c r="L1052" s="1441"/>
      <c r="M1052" s="7">
        <f>(IF($E1170&lt;&gt;0,$M$2,IF($L1170&lt;&gt;0,$M$2,"")))</f>
        <v>1</v>
      </c>
    </row>
    <row r="1053" spans="2:13" ht="15.75">
      <c r="B1053" s="1457"/>
      <c r="C1053" s="1454"/>
      <c r="D1053" s="1458" t="s">
        <v>721</v>
      </c>
      <c r="E1053" s="390"/>
      <c r="F1053" s="1448"/>
      <c r="G1053" s="1449"/>
      <c r="H1053" s="1450"/>
      <c r="I1053" s="1448"/>
      <c r="J1053" s="1449"/>
      <c r="K1053" s="1450"/>
      <c r="L1053" s="1441"/>
      <c r="M1053" s="7">
        <f>(IF($E1170&lt;&gt;0,$M$2,IF($L1170&lt;&gt;0,$M$2,"")))</f>
        <v>1</v>
      </c>
    </row>
    <row r="1054" spans="2:14" ht="15.75">
      <c r="B1054" s="273">
        <v>100</v>
      </c>
      <c r="C1054" s="1808" t="s">
        <v>751</v>
      </c>
      <c r="D1054" s="1809"/>
      <c r="E1054" s="274">
        <f aca="true" t="shared" si="250" ref="E1054:L1054">SUM(E1055:E1056)</f>
        <v>0</v>
      </c>
      <c r="F1054" s="275">
        <f t="shared" si="250"/>
        <v>0</v>
      </c>
      <c r="G1054" s="276">
        <f t="shared" si="250"/>
        <v>0</v>
      </c>
      <c r="H1054" s="277">
        <f t="shared" si="250"/>
        <v>0</v>
      </c>
      <c r="I1054" s="275">
        <f t="shared" si="250"/>
        <v>0</v>
      </c>
      <c r="J1054" s="276">
        <f t="shared" si="250"/>
        <v>2805</v>
      </c>
      <c r="K1054" s="277">
        <f t="shared" si="250"/>
        <v>0</v>
      </c>
      <c r="L1054" s="274">
        <f t="shared" si="250"/>
        <v>2805</v>
      </c>
      <c r="M1054" s="12">
        <f aca="true" t="shared" si="251" ref="M1054:M1085">(IF($E1054&lt;&gt;0,$M$2,IF($L1054&lt;&gt;0,$M$2,"")))</f>
        <v>1</v>
      </c>
      <c r="N1054" s="13"/>
    </row>
    <row r="1055" spans="2:14" ht="15.75">
      <c r="B1055" s="279"/>
      <c r="C1055" s="280">
        <v>101</v>
      </c>
      <c r="D1055" s="281" t="s">
        <v>752</v>
      </c>
      <c r="E1055" s="282">
        <f>F1055+G1055+H1055</f>
        <v>0</v>
      </c>
      <c r="F1055" s="152">
        <v>0</v>
      </c>
      <c r="G1055" s="153"/>
      <c r="H1055" s="1419"/>
      <c r="I1055" s="152"/>
      <c r="J1055" s="153">
        <v>2805</v>
      </c>
      <c r="K1055" s="1419"/>
      <c r="L1055" s="282">
        <f>I1055+J1055+K1055</f>
        <v>2805</v>
      </c>
      <c r="M1055" s="12">
        <f t="shared" si="251"/>
        <v>1</v>
      </c>
      <c r="N1055" s="13"/>
    </row>
    <row r="1056" spans="2:14" ht="15.75">
      <c r="B1056" s="279"/>
      <c r="C1056" s="286">
        <v>102</v>
      </c>
      <c r="D1056" s="287" t="s">
        <v>753</v>
      </c>
      <c r="E1056" s="288">
        <f>F1056+G1056+H1056</f>
        <v>0</v>
      </c>
      <c r="F1056" s="173"/>
      <c r="G1056" s="174"/>
      <c r="H1056" s="1422"/>
      <c r="I1056" s="173"/>
      <c r="J1056" s="174"/>
      <c r="K1056" s="1422"/>
      <c r="L1056" s="288">
        <f>I1056+J1056+K1056</f>
        <v>0</v>
      </c>
      <c r="M1056" s="12">
        <f t="shared" si="251"/>
      </c>
      <c r="N1056" s="13"/>
    </row>
    <row r="1057" spans="2:14" ht="15.75">
      <c r="B1057" s="273">
        <v>200</v>
      </c>
      <c r="C1057" s="1792" t="s">
        <v>754</v>
      </c>
      <c r="D1057" s="1793"/>
      <c r="E1057" s="274">
        <f aca="true" t="shared" si="252" ref="E1057:L1057">SUM(E1058:E1062)</f>
        <v>0</v>
      </c>
      <c r="F1057" s="275">
        <f t="shared" si="252"/>
        <v>0</v>
      </c>
      <c r="G1057" s="276">
        <f t="shared" si="252"/>
        <v>0</v>
      </c>
      <c r="H1057" s="277">
        <f t="shared" si="252"/>
        <v>0</v>
      </c>
      <c r="I1057" s="275">
        <f t="shared" si="252"/>
        <v>0</v>
      </c>
      <c r="J1057" s="276">
        <f t="shared" si="252"/>
        <v>210086</v>
      </c>
      <c r="K1057" s="277">
        <f t="shared" si="252"/>
        <v>0</v>
      </c>
      <c r="L1057" s="274">
        <f t="shared" si="252"/>
        <v>210086</v>
      </c>
      <c r="M1057" s="12">
        <f t="shared" si="251"/>
        <v>1</v>
      </c>
      <c r="N1057" s="13"/>
    </row>
    <row r="1058" spans="2:14" ht="15.75">
      <c r="B1058" s="292"/>
      <c r="C1058" s="280">
        <v>201</v>
      </c>
      <c r="D1058" s="281" t="s">
        <v>755</v>
      </c>
      <c r="E1058" s="282">
        <f>F1058+G1058+H1058</f>
        <v>0</v>
      </c>
      <c r="F1058" s="152"/>
      <c r="G1058" s="153"/>
      <c r="H1058" s="1419"/>
      <c r="I1058" s="152"/>
      <c r="J1058" s="153">
        <v>210086</v>
      </c>
      <c r="K1058" s="1419"/>
      <c r="L1058" s="282">
        <f>I1058+J1058+K1058</f>
        <v>210086</v>
      </c>
      <c r="M1058" s="12">
        <f t="shared" si="251"/>
        <v>1</v>
      </c>
      <c r="N1058" s="13"/>
    </row>
    <row r="1059" spans="2:14" ht="15.75">
      <c r="B1059" s="293"/>
      <c r="C1059" s="294">
        <v>202</v>
      </c>
      <c r="D1059" s="295" t="s">
        <v>756</v>
      </c>
      <c r="E1059" s="296">
        <f>F1059+G1059+H1059</f>
        <v>0</v>
      </c>
      <c r="F1059" s="158"/>
      <c r="G1059" s="159"/>
      <c r="H1059" s="1421"/>
      <c r="I1059" s="158"/>
      <c r="J1059" s="159"/>
      <c r="K1059" s="1421"/>
      <c r="L1059" s="296">
        <f>I1059+J1059+K1059</f>
        <v>0</v>
      </c>
      <c r="M1059" s="12">
        <f t="shared" si="251"/>
      </c>
      <c r="N1059" s="13"/>
    </row>
    <row r="1060" spans="2:14" ht="31.5">
      <c r="B1060" s="300"/>
      <c r="C1060" s="294">
        <v>205</v>
      </c>
      <c r="D1060" s="295" t="s">
        <v>604</v>
      </c>
      <c r="E1060" s="296">
        <f>F1060+G1060+H1060</f>
        <v>0</v>
      </c>
      <c r="F1060" s="158"/>
      <c r="G1060" s="159"/>
      <c r="H1060" s="1421"/>
      <c r="I1060" s="158"/>
      <c r="J1060" s="159"/>
      <c r="K1060" s="1421"/>
      <c r="L1060" s="296">
        <f>I1060+J1060+K1060</f>
        <v>0</v>
      </c>
      <c r="M1060" s="12">
        <f t="shared" si="251"/>
      </c>
      <c r="N1060" s="13"/>
    </row>
    <row r="1061" spans="2:14" ht="15.75">
      <c r="B1061" s="300"/>
      <c r="C1061" s="294">
        <v>208</v>
      </c>
      <c r="D1061" s="301" t="s">
        <v>605</v>
      </c>
      <c r="E1061" s="296">
        <f>F1061+G1061+H1061</f>
        <v>0</v>
      </c>
      <c r="F1061" s="158"/>
      <c r="G1061" s="159"/>
      <c r="H1061" s="1421"/>
      <c r="I1061" s="158"/>
      <c r="J1061" s="159"/>
      <c r="K1061" s="1421"/>
      <c r="L1061" s="296">
        <f>I1061+J1061+K1061</f>
        <v>0</v>
      </c>
      <c r="M1061" s="12">
        <f t="shared" si="251"/>
      </c>
      <c r="N1061" s="13"/>
    </row>
    <row r="1062" spans="2:14" ht="15.75">
      <c r="B1062" s="292"/>
      <c r="C1062" s="286">
        <v>209</v>
      </c>
      <c r="D1062" s="302" t="s">
        <v>606</v>
      </c>
      <c r="E1062" s="288">
        <f>F1062+G1062+H1062</f>
        <v>0</v>
      </c>
      <c r="F1062" s="173"/>
      <c r="G1062" s="174"/>
      <c r="H1062" s="1422"/>
      <c r="I1062" s="173"/>
      <c r="J1062" s="174"/>
      <c r="K1062" s="1422"/>
      <c r="L1062" s="288">
        <f>I1062+J1062+K1062</f>
        <v>0</v>
      </c>
      <c r="M1062" s="12">
        <f t="shared" si="251"/>
      </c>
      <c r="N1062" s="13"/>
    </row>
    <row r="1063" spans="2:14" ht="15.75">
      <c r="B1063" s="273">
        <v>500</v>
      </c>
      <c r="C1063" s="1810" t="s">
        <v>195</v>
      </c>
      <c r="D1063" s="1811"/>
      <c r="E1063" s="274">
        <f aca="true" t="shared" si="253" ref="E1063:L1063">SUM(E1064:E1070)</f>
        <v>0</v>
      </c>
      <c r="F1063" s="275">
        <f t="shared" si="253"/>
        <v>0</v>
      </c>
      <c r="G1063" s="276">
        <f t="shared" si="253"/>
        <v>0</v>
      </c>
      <c r="H1063" s="277">
        <f t="shared" si="253"/>
        <v>0</v>
      </c>
      <c r="I1063" s="275">
        <f t="shared" si="253"/>
        <v>0</v>
      </c>
      <c r="J1063" s="276">
        <f t="shared" si="253"/>
        <v>39328</v>
      </c>
      <c r="K1063" s="277">
        <f t="shared" si="253"/>
        <v>0</v>
      </c>
      <c r="L1063" s="274">
        <f t="shared" si="253"/>
        <v>39328</v>
      </c>
      <c r="M1063" s="12">
        <f t="shared" si="251"/>
        <v>1</v>
      </c>
      <c r="N1063" s="13"/>
    </row>
    <row r="1064" spans="2:14" ht="15.75">
      <c r="B1064" s="292"/>
      <c r="C1064" s="303">
        <v>551</v>
      </c>
      <c r="D1064" s="304" t="s">
        <v>196</v>
      </c>
      <c r="E1064" s="282">
        <f aca="true" t="shared" si="254" ref="E1064:E1071">F1064+G1064+H1064</f>
        <v>0</v>
      </c>
      <c r="F1064" s="152"/>
      <c r="G1064" s="153"/>
      <c r="H1064" s="1419"/>
      <c r="I1064" s="152"/>
      <c r="J1064" s="153">
        <v>22989</v>
      </c>
      <c r="K1064" s="1419"/>
      <c r="L1064" s="282">
        <f aca="true" t="shared" si="255" ref="L1064:L1071">I1064+J1064+K1064</f>
        <v>22989</v>
      </c>
      <c r="M1064" s="12">
        <f t="shared" si="251"/>
        <v>1</v>
      </c>
      <c r="N1064" s="13"/>
    </row>
    <row r="1065" spans="2:14" ht="15.75">
      <c r="B1065" s="292"/>
      <c r="C1065" s="305">
        <v>552</v>
      </c>
      <c r="D1065" s="306" t="s">
        <v>918</v>
      </c>
      <c r="E1065" s="296">
        <f t="shared" si="254"/>
        <v>0</v>
      </c>
      <c r="F1065" s="158"/>
      <c r="G1065" s="159"/>
      <c r="H1065" s="1421"/>
      <c r="I1065" s="158"/>
      <c r="J1065" s="159"/>
      <c r="K1065" s="1421"/>
      <c r="L1065" s="296">
        <f t="shared" si="255"/>
        <v>0</v>
      </c>
      <c r="M1065" s="12">
        <f t="shared" si="251"/>
      </c>
      <c r="N1065" s="13"/>
    </row>
    <row r="1066" spans="2:14" ht="15.75">
      <c r="B1066" s="307"/>
      <c r="C1066" s="305">
        <v>558</v>
      </c>
      <c r="D1066" s="308" t="s">
        <v>879</v>
      </c>
      <c r="E1066" s="296">
        <f t="shared" si="254"/>
        <v>0</v>
      </c>
      <c r="F1066" s="490">
        <v>0</v>
      </c>
      <c r="G1066" s="491">
        <v>0</v>
      </c>
      <c r="H1066" s="160">
        <v>0</v>
      </c>
      <c r="I1066" s="490">
        <v>0</v>
      </c>
      <c r="J1066" s="491">
        <v>0</v>
      </c>
      <c r="K1066" s="160">
        <v>0</v>
      </c>
      <c r="L1066" s="296">
        <f t="shared" si="255"/>
        <v>0</v>
      </c>
      <c r="M1066" s="12">
        <f t="shared" si="251"/>
      </c>
      <c r="N1066" s="13"/>
    </row>
    <row r="1067" spans="2:14" ht="15.75">
      <c r="B1067" s="307"/>
      <c r="C1067" s="305">
        <v>560</v>
      </c>
      <c r="D1067" s="308" t="s">
        <v>197</v>
      </c>
      <c r="E1067" s="296">
        <f t="shared" si="254"/>
        <v>0</v>
      </c>
      <c r="F1067" s="158"/>
      <c r="G1067" s="159"/>
      <c r="H1067" s="1421"/>
      <c r="I1067" s="158"/>
      <c r="J1067" s="159">
        <v>10808</v>
      </c>
      <c r="K1067" s="1421"/>
      <c r="L1067" s="296">
        <f t="shared" si="255"/>
        <v>10808</v>
      </c>
      <c r="M1067" s="12">
        <f t="shared" si="251"/>
        <v>1</v>
      </c>
      <c r="N1067" s="13"/>
    </row>
    <row r="1068" spans="2:14" ht="15.75">
      <c r="B1068" s="307"/>
      <c r="C1068" s="305">
        <v>580</v>
      </c>
      <c r="D1068" s="306" t="s">
        <v>198</v>
      </c>
      <c r="E1068" s="296">
        <f t="shared" si="254"/>
        <v>0</v>
      </c>
      <c r="F1068" s="158"/>
      <c r="G1068" s="159"/>
      <c r="H1068" s="1421"/>
      <c r="I1068" s="158"/>
      <c r="J1068" s="159">
        <v>5531</v>
      </c>
      <c r="K1068" s="1421"/>
      <c r="L1068" s="296">
        <f t="shared" si="255"/>
        <v>5531</v>
      </c>
      <c r="M1068" s="12">
        <f t="shared" si="251"/>
        <v>1</v>
      </c>
      <c r="N1068" s="13"/>
    </row>
    <row r="1069" spans="2:14" ht="15.75">
      <c r="B1069" s="292"/>
      <c r="C1069" s="305">
        <v>588</v>
      </c>
      <c r="D1069" s="306" t="s">
        <v>881</v>
      </c>
      <c r="E1069" s="296">
        <f t="shared" si="254"/>
        <v>0</v>
      </c>
      <c r="F1069" s="490">
        <v>0</v>
      </c>
      <c r="G1069" s="491">
        <v>0</v>
      </c>
      <c r="H1069" s="160">
        <v>0</v>
      </c>
      <c r="I1069" s="490">
        <v>0</v>
      </c>
      <c r="J1069" s="491">
        <v>0</v>
      </c>
      <c r="K1069" s="160">
        <v>0</v>
      </c>
      <c r="L1069" s="296">
        <f t="shared" si="255"/>
        <v>0</v>
      </c>
      <c r="M1069" s="12">
        <f t="shared" si="251"/>
      </c>
      <c r="N1069" s="13"/>
    </row>
    <row r="1070" spans="2:14" ht="31.5">
      <c r="B1070" s="292"/>
      <c r="C1070" s="309">
        <v>590</v>
      </c>
      <c r="D1070" s="310" t="s">
        <v>199</v>
      </c>
      <c r="E1070" s="288">
        <f t="shared" si="254"/>
        <v>0</v>
      </c>
      <c r="F1070" s="173"/>
      <c r="G1070" s="174"/>
      <c r="H1070" s="1422"/>
      <c r="I1070" s="173"/>
      <c r="J1070" s="174"/>
      <c r="K1070" s="1422"/>
      <c r="L1070" s="288">
        <f t="shared" si="255"/>
        <v>0</v>
      </c>
      <c r="M1070" s="12">
        <f t="shared" si="251"/>
      </c>
      <c r="N1070" s="13"/>
    </row>
    <row r="1071" spans="2:14" ht="15.75">
      <c r="B1071" s="273">
        <v>800</v>
      </c>
      <c r="C1071" s="1812" t="s">
        <v>200</v>
      </c>
      <c r="D1071" s="1813"/>
      <c r="E1071" s="311">
        <f t="shared" si="254"/>
        <v>0</v>
      </c>
      <c r="F1071" s="1423"/>
      <c r="G1071" s="1424"/>
      <c r="H1071" s="1425"/>
      <c r="I1071" s="1423"/>
      <c r="J1071" s="1424"/>
      <c r="K1071" s="1425"/>
      <c r="L1071" s="311">
        <f t="shared" si="255"/>
        <v>0</v>
      </c>
      <c r="M1071" s="12">
        <f t="shared" si="251"/>
      </c>
      <c r="N1071" s="13"/>
    </row>
    <row r="1072" spans="2:14" ht="15.75">
      <c r="B1072" s="273">
        <v>1000</v>
      </c>
      <c r="C1072" s="1792" t="s">
        <v>201</v>
      </c>
      <c r="D1072" s="1793"/>
      <c r="E1072" s="311">
        <f aca="true" t="shared" si="256" ref="E1072:L1072">SUM(E1073:E1089)</f>
        <v>0</v>
      </c>
      <c r="F1072" s="275">
        <f t="shared" si="256"/>
        <v>0</v>
      </c>
      <c r="G1072" s="276">
        <f t="shared" si="256"/>
        <v>0</v>
      </c>
      <c r="H1072" s="277">
        <f t="shared" si="256"/>
        <v>0</v>
      </c>
      <c r="I1072" s="275">
        <f t="shared" si="256"/>
        <v>0</v>
      </c>
      <c r="J1072" s="276">
        <f t="shared" si="256"/>
        <v>0</v>
      </c>
      <c r="K1072" s="277">
        <f t="shared" si="256"/>
        <v>0</v>
      </c>
      <c r="L1072" s="311">
        <f t="shared" si="256"/>
        <v>0</v>
      </c>
      <c r="M1072" s="12">
        <f t="shared" si="251"/>
      </c>
      <c r="N1072" s="13"/>
    </row>
    <row r="1073" spans="2:14" ht="15.75">
      <c r="B1073" s="293"/>
      <c r="C1073" s="280">
        <v>1011</v>
      </c>
      <c r="D1073" s="312" t="s">
        <v>202</v>
      </c>
      <c r="E1073" s="282">
        <f aca="true" t="shared" si="257" ref="E1073:E1089">F1073+G1073+H1073</f>
        <v>0</v>
      </c>
      <c r="F1073" s="152"/>
      <c r="G1073" s="153"/>
      <c r="H1073" s="1419"/>
      <c r="I1073" s="152"/>
      <c r="J1073" s="153"/>
      <c r="K1073" s="1419"/>
      <c r="L1073" s="282">
        <f aca="true" t="shared" si="258" ref="L1073:L1089">I1073+J1073+K1073</f>
        <v>0</v>
      </c>
      <c r="M1073" s="12">
        <f t="shared" si="251"/>
      </c>
      <c r="N1073" s="13"/>
    </row>
    <row r="1074" spans="2:14" ht="15.75">
      <c r="B1074" s="293"/>
      <c r="C1074" s="294">
        <v>1012</v>
      </c>
      <c r="D1074" s="295" t="s">
        <v>203</v>
      </c>
      <c r="E1074" s="296">
        <f t="shared" si="257"/>
        <v>0</v>
      </c>
      <c r="F1074" s="158"/>
      <c r="G1074" s="159"/>
      <c r="H1074" s="1421"/>
      <c r="I1074" s="158"/>
      <c r="J1074" s="159"/>
      <c r="K1074" s="1421"/>
      <c r="L1074" s="296">
        <f t="shared" si="258"/>
        <v>0</v>
      </c>
      <c r="M1074" s="12">
        <f t="shared" si="251"/>
      </c>
      <c r="N1074" s="13"/>
    </row>
    <row r="1075" spans="2:14" ht="15.75">
      <c r="B1075" s="293"/>
      <c r="C1075" s="294">
        <v>1013</v>
      </c>
      <c r="D1075" s="295" t="s">
        <v>204</v>
      </c>
      <c r="E1075" s="296">
        <f t="shared" si="257"/>
        <v>0</v>
      </c>
      <c r="F1075" s="158"/>
      <c r="G1075" s="159"/>
      <c r="H1075" s="1421"/>
      <c r="I1075" s="158"/>
      <c r="J1075" s="159"/>
      <c r="K1075" s="1421"/>
      <c r="L1075" s="296">
        <f t="shared" si="258"/>
        <v>0</v>
      </c>
      <c r="M1075" s="12">
        <f t="shared" si="251"/>
      </c>
      <c r="N1075" s="13"/>
    </row>
    <row r="1076" spans="2:14" ht="15.75">
      <c r="B1076" s="293"/>
      <c r="C1076" s="294">
        <v>1014</v>
      </c>
      <c r="D1076" s="295" t="s">
        <v>205</v>
      </c>
      <c r="E1076" s="296">
        <f t="shared" si="257"/>
        <v>0</v>
      </c>
      <c r="F1076" s="158"/>
      <c r="G1076" s="159"/>
      <c r="H1076" s="1421"/>
      <c r="I1076" s="158"/>
      <c r="J1076" s="159"/>
      <c r="K1076" s="1421"/>
      <c r="L1076" s="296">
        <f t="shared" si="258"/>
        <v>0</v>
      </c>
      <c r="M1076" s="12">
        <f t="shared" si="251"/>
      </c>
      <c r="N1076" s="13"/>
    </row>
    <row r="1077" spans="2:14" ht="15.75">
      <c r="B1077" s="293"/>
      <c r="C1077" s="294">
        <v>1015</v>
      </c>
      <c r="D1077" s="295" t="s">
        <v>206</v>
      </c>
      <c r="E1077" s="296">
        <f t="shared" si="257"/>
        <v>0</v>
      </c>
      <c r="F1077" s="158"/>
      <c r="G1077" s="159"/>
      <c r="H1077" s="1421"/>
      <c r="I1077" s="158"/>
      <c r="J1077" s="159"/>
      <c r="K1077" s="1421"/>
      <c r="L1077" s="296">
        <f t="shared" si="258"/>
        <v>0</v>
      </c>
      <c r="M1077" s="12">
        <f t="shared" si="251"/>
      </c>
      <c r="N1077" s="13"/>
    </row>
    <row r="1078" spans="2:14" ht="15.75">
      <c r="B1078" s="293"/>
      <c r="C1078" s="313">
        <v>1016</v>
      </c>
      <c r="D1078" s="314" t="s">
        <v>207</v>
      </c>
      <c r="E1078" s="315">
        <f t="shared" si="257"/>
        <v>0</v>
      </c>
      <c r="F1078" s="164"/>
      <c r="G1078" s="165"/>
      <c r="H1078" s="1420"/>
      <c r="I1078" s="164"/>
      <c r="J1078" s="165"/>
      <c r="K1078" s="1420"/>
      <c r="L1078" s="315">
        <f t="shared" si="258"/>
        <v>0</v>
      </c>
      <c r="M1078" s="12">
        <f t="shared" si="251"/>
      </c>
      <c r="N1078" s="13"/>
    </row>
    <row r="1079" spans="2:14" ht="15.75">
      <c r="B1079" s="279"/>
      <c r="C1079" s="319">
        <v>1020</v>
      </c>
      <c r="D1079" s="320" t="s">
        <v>208</v>
      </c>
      <c r="E1079" s="321">
        <f t="shared" si="257"/>
        <v>0</v>
      </c>
      <c r="F1079" s="455"/>
      <c r="G1079" s="456"/>
      <c r="H1079" s="1429"/>
      <c r="I1079" s="455"/>
      <c r="J1079" s="456"/>
      <c r="K1079" s="1429"/>
      <c r="L1079" s="321">
        <f t="shared" si="258"/>
        <v>0</v>
      </c>
      <c r="M1079" s="12">
        <f t="shared" si="251"/>
      </c>
      <c r="N1079" s="13"/>
    </row>
    <row r="1080" spans="2:14" ht="15.75">
      <c r="B1080" s="293"/>
      <c r="C1080" s="325">
        <v>1030</v>
      </c>
      <c r="D1080" s="326" t="s">
        <v>209</v>
      </c>
      <c r="E1080" s="327">
        <f t="shared" si="257"/>
        <v>0</v>
      </c>
      <c r="F1080" s="450"/>
      <c r="G1080" s="451"/>
      <c r="H1080" s="1426"/>
      <c r="I1080" s="450"/>
      <c r="J1080" s="451"/>
      <c r="K1080" s="1426"/>
      <c r="L1080" s="327">
        <f t="shared" si="258"/>
        <v>0</v>
      </c>
      <c r="M1080" s="12">
        <f t="shared" si="251"/>
      </c>
      <c r="N1080" s="13"/>
    </row>
    <row r="1081" spans="2:14" ht="15.75">
      <c r="B1081" s="293"/>
      <c r="C1081" s="319">
        <v>1051</v>
      </c>
      <c r="D1081" s="332" t="s">
        <v>210</v>
      </c>
      <c r="E1081" s="321">
        <f t="shared" si="257"/>
        <v>0</v>
      </c>
      <c r="F1081" s="455"/>
      <c r="G1081" s="456"/>
      <c r="H1081" s="1429"/>
      <c r="I1081" s="455"/>
      <c r="J1081" s="456"/>
      <c r="K1081" s="1429"/>
      <c r="L1081" s="321">
        <f t="shared" si="258"/>
        <v>0</v>
      </c>
      <c r="M1081" s="12">
        <f t="shared" si="251"/>
      </c>
      <c r="N1081" s="13"/>
    </row>
    <row r="1082" spans="2:14" ht="15.75">
      <c r="B1082" s="293"/>
      <c r="C1082" s="294">
        <v>1052</v>
      </c>
      <c r="D1082" s="295" t="s">
        <v>211</v>
      </c>
      <c r="E1082" s="296">
        <f t="shared" si="257"/>
        <v>0</v>
      </c>
      <c r="F1082" s="158"/>
      <c r="G1082" s="159"/>
      <c r="H1082" s="1421"/>
      <c r="I1082" s="158"/>
      <c r="J1082" s="159"/>
      <c r="K1082" s="1421"/>
      <c r="L1082" s="296">
        <f t="shared" si="258"/>
        <v>0</v>
      </c>
      <c r="M1082" s="12">
        <f t="shared" si="251"/>
      </c>
      <c r="N1082" s="13"/>
    </row>
    <row r="1083" spans="2:14" ht="15.75">
      <c r="B1083" s="293"/>
      <c r="C1083" s="325">
        <v>1053</v>
      </c>
      <c r="D1083" s="326" t="s">
        <v>882</v>
      </c>
      <c r="E1083" s="327">
        <f t="shared" si="257"/>
        <v>0</v>
      </c>
      <c r="F1083" s="450"/>
      <c r="G1083" s="451"/>
      <c r="H1083" s="1426"/>
      <c r="I1083" s="450"/>
      <c r="J1083" s="451"/>
      <c r="K1083" s="1426"/>
      <c r="L1083" s="327">
        <f t="shared" si="258"/>
        <v>0</v>
      </c>
      <c r="M1083" s="12">
        <f t="shared" si="251"/>
      </c>
      <c r="N1083" s="13"/>
    </row>
    <row r="1084" spans="2:14" ht="15.75">
      <c r="B1084" s="293"/>
      <c r="C1084" s="319">
        <v>1062</v>
      </c>
      <c r="D1084" s="320" t="s">
        <v>212</v>
      </c>
      <c r="E1084" s="321">
        <f t="shared" si="257"/>
        <v>0</v>
      </c>
      <c r="F1084" s="455"/>
      <c r="G1084" s="456"/>
      <c r="H1084" s="1429"/>
      <c r="I1084" s="455"/>
      <c r="J1084" s="456"/>
      <c r="K1084" s="1429"/>
      <c r="L1084" s="321">
        <f t="shared" si="258"/>
        <v>0</v>
      </c>
      <c r="M1084" s="12">
        <f t="shared" si="251"/>
      </c>
      <c r="N1084" s="13"/>
    </row>
    <row r="1085" spans="2:14" ht="15.75">
      <c r="B1085" s="293"/>
      <c r="C1085" s="325">
        <v>1063</v>
      </c>
      <c r="D1085" s="333" t="s">
        <v>808</v>
      </c>
      <c r="E1085" s="327">
        <f t="shared" si="257"/>
        <v>0</v>
      </c>
      <c r="F1085" s="450"/>
      <c r="G1085" s="451"/>
      <c r="H1085" s="1426"/>
      <c r="I1085" s="450"/>
      <c r="J1085" s="451"/>
      <c r="K1085" s="1426"/>
      <c r="L1085" s="327">
        <f t="shared" si="258"/>
        <v>0</v>
      </c>
      <c r="M1085" s="12">
        <f t="shared" si="251"/>
      </c>
      <c r="N1085" s="13"/>
    </row>
    <row r="1086" spans="2:14" ht="15.75">
      <c r="B1086" s="293"/>
      <c r="C1086" s="334">
        <v>1069</v>
      </c>
      <c r="D1086" s="335" t="s">
        <v>213</v>
      </c>
      <c r="E1086" s="336">
        <f t="shared" si="257"/>
        <v>0</v>
      </c>
      <c r="F1086" s="601"/>
      <c r="G1086" s="602"/>
      <c r="H1086" s="1428"/>
      <c r="I1086" s="601"/>
      <c r="J1086" s="602"/>
      <c r="K1086" s="1428"/>
      <c r="L1086" s="336">
        <f t="shared" si="258"/>
        <v>0</v>
      </c>
      <c r="M1086" s="12">
        <f aca="true" t="shared" si="259" ref="M1086:M1117">(IF($E1086&lt;&gt;0,$M$2,IF($L1086&lt;&gt;0,$M$2,"")))</f>
      </c>
      <c r="N1086" s="13"/>
    </row>
    <row r="1087" spans="2:14" ht="15.75">
      <c r="B1087" s="279"/>
      <c r="C1087" s="319">
        <v>1091</v>
      </c>
      <c r="D1087" s="332" t="s">
        <v>919</v>
      </c>
      <c r="E1087" s="321">
        <f t="shared" si="257"/>
        <v>0</v>
      </c>
      <c r="F1087" s="455"/>
      <c r="G1087" s="456"/>
      <c r="H1087" s="1429"/>
      <c r="I1087" s="455"/>
      <c r="J1087" s="456"/>
      <c r="K1087" s="1429"/>
      <c r="L1087" s="321">
        <f t="shared" si="258"/>
        <v>0</v>
      </c>
      <c r="M1087" s="12">
        <f t="shared" si="259"/>
      </c>
      <c r="N1087" s="13"/>
    </row>
    <row r="1088" spans="2:14" ht="15.75">
      <c r="B1088" s="293"/>
      <c r="C1088" s="294">
        <v>1092</v>
      </c>
      <c r="D1088" s="295" t="s">
        <v>308</v>
      </c>
      <c r="E1088" s="296">
        <f t="shared" si="257"/>
        <v>0</v>
      </c>
      <c r="F1088" s="158"/>
      <c r="G1088" s="159"/>
      <c r="H1088" s="1421"/>
      <c r="I1088" s="158"/>
      <c r="J1088" s="159"/>
      <c r="K1088" s="1421"/>
      <c r="L1088" s="296">
        <f t="shared" si="258"/>
        <v>0</v>
      </c>
      <c r="M1088" s="12">
        <f t="shared" si="259"/>
      </c>
      <c r="N1088" s="13"/>
    </row>
    <row r="1089" spans="2:14" ht="15.75">
      <c r="B1089" s="293"/>
      <c r="C1089" s="286">
        <v>1098</v>
      </c>
      <c r="D1089" s="340" t="s">
        <v>214</v>
      </c>
      <c r="E1089" s="288">
        <f t="shared" si="257"/>
        <v>0</v>
      </c>
      <c r="F1089" s="173"/>
      <c r="G1089" s="174"/>
      <c r="H1089" s="1422"/>
      <c r="I1089" s="173"/>
      <c r="J1089" s="174"/>
      <c r="K1089" s="1422"/>
      <c r="L1089" s="288">
        <f t="shared" si="258"/>
        <v>0</v>
      </c>
      <c r="M1089" s="12">
        <f t="shared" si="259"/>
      </c>
      <c r="N1089" s="13"/>
    </row>
    <row r="1090" spans="2:14" ht="15.75">
      <c r="B1090" s="273">
        <v>1900</v>
      </c>
      <c r="C1090" s="1782" t="s">
        <v>275</v>
      </c>
      <c r="D1090" s="1783"/>
      <c r="E1090" s="311">
        <f aca="true" t="shared" si="260" ref="E1090:L1090">SUM(E1091:E1093)</f>
        <v>0</v>
      </c>
      <c r="F1090" s="275">
        <f t="shared" si="260"/>
        <v>0</v>
      </c>
      <c r="G1090" s="276">
        <f t="shared" si="260"/>
        <v>0</v>
      </c>
      <c r="H1090" s="277">
        <f t="shared" si="260"/>
        <v>0</v>
      </c>
      <c r="I1090" s="275">
        <f t="shared" si="260"/>
        <v>0</v>
      </c>
      <c r="J1090" s="276">
        <f t="shared" si="260"/>
        <v>0</v>
      </c>
      <c r="K1090" s="277">
        <f t="shared" si="260"/>
        <v>0</v>
      </c>
      <c r="L1090" s="311">
        <f t="shared" si="260"/>
        <v>0</v>
      </c>
      <c r="M1090" s="12">
        <f t="shared" si="259"/>
      </c>
      <c r="N1090" s="13"/>
    </row>
    <row r="1091" spans="2:14" ht="15.75">
      <c r="B1091" s="293"/>
      <c r="C1091" s="280">
        <v>1901</v>
      </c>
      <c r="D1091" s="341" t="s">
        <v>920</v>
      </c>
      <c r="E1091" s="282">
        <f>F1091+G1091+H1091</f>
        <v>0</v>
      </c>
      <c r="F1091" s="152"/>
      <c r="G1091" s="153"/>
      <c r="H1091" s="1419"/>
      <c r="I1091" s="152"/>
      <c r="J1091" s="153"/>
      <c r="K1091" s="1419"/>
      <c r="L1091" s="282">
        <f>I1091+J1091+K1091</f>
        <v>0</v>
      </c>
      <c r="M1091" s="12">
        <f t="shared" si="259"/>
      </c>
      <c r="N1091" s="13"/>
    </row>
    <row r="1092" spans="2:14" ht="15.75">
      <c r="B1092" s="342"/>
      <c r="C1092" s="294">
        <v>1981</v>
      </c>
      <c r="D1092" s="343" t="s">
        <v>921</v>
      </c>
      <c r="E1092" s="296">
        <f>F1092+G1092+H1092</f>
        <v>0</v>
      </c>
      <c r="F1092" s="158"/>
      <c r="G1092" s="159"/>
      <c r="H1092" s="1421"/>
      <c r="I1092" s="158"/>
      <c r="J1092" s="159"/>
      <c r="K1092" s="1421"/>
      <c r="L1092" s="296">
        <f>I1092+J1092+K1092</f>
        <v>0</v>
      </c>
      <c r="M1092" s="12">
        <f t="shared" si="259"/>
      </c>
      <c r="N1092" s="13"/>
    </row>
    <row r="1093" spans="2:14" ht="15.75">
      <c r="B1093" s="293"/>
      <c r="C1093" s="286">
        <v>1991</v>
      </c>
      <c r="D1093" s="344" t="s">
        <v>922</v>
      </c>
      <c r="E1093" s="288">
        <f>F1093+G1093+H1093</f>
        <v>0</v>
      </c>
      <c r="F1093" s="173"/>
      <c r="G1093" s="174"/>
      <c r="H1093" s="1422"/>
      <c r="I1093" s="173"/>
      <c r="J1093" s="174"/>
      <c r="K1093" s="1422"/>
      <c r="L1093" s="288">
        <f>I1093+J1093+K1093</f>
        <v>0</v>
      </c>
      <c r="M1093" s="12">
        <f t="shared" si="259"/>
      </c>
      <c r="N1093" s="13"/>
    </row>
    <row r="1094" spans="2:14" ht="15.75">
      <c r="B1094" s="273">
        <v>2100</v>
      </c>
      <c r="C1094" s="1782" t="s">
        <v>729</v>
      </c>
      <c r="D1094" s="1783"/>
      <c r="E1094" s="311">
        <f aca="true" t="shared" si="261" ref="E1094:L1094">SUM(E1095:E1099)</f>
        <v>0</v>
      </c>
      <c r="F1094" s="275">
        <f t="shared" si="261"/>
        <v>0</v>
      </c>
      <c r="G1094" s="276">
        <f t="shared" si="261"/>
        <v>0</v>
      </c>
      <c r="H1094" s="277">
        <f t="shared" si="261"/>
        <v>0</v>
      </c>
      <c r="I1094" s="275">
        <f t="shared" si="261"/>
        <v>0</v>
      </c>
      <c r="J1094" s="276">
        <f t="shared" si="261"/>
        <v>0</v>
      </c>
      <c r="K1094" s="277">
        <f t="shared" si="261"/>
        <v>0</v>
      </c>
      <c r="L1094" s="311">
        <f t="shared" si="261"/>
        <v>0</v>
      </c>
      <c r="M1094" s="12">
        <f t="shared" si="259"/>
      </c>
      <c r="N1094" s="13"/>
    </row>
    <row r="1095" spans="2:14" ht="15.75">
      <c r="B1095" s="293"/>
      <c r="C1095" s="280">
        <v>2110</v>
      </c>
      <c r="D1095" s="345" t="s">
        <v>215</v>
      </c>
      <c r="E1095" s="282">
        <f>F1095+G1095+H1095</f>
        <v>0</v>
      </c>
      <c r="F1095" s="152"/>
      <c r="G1095" s="153"/>
      <c r="H1095" s="1419"/>
      <c r="I1095" s="152"/>
      <c r="J1095" s="153"/>
      <c r="K1095" s="1419"/>
      <c r="L1095" s="282">
        <f>I1095+J1095+K1095</f>
        <v>0</v>
      </c>
      <c r="M1095" s="12">
        <f t="shared" si="259"/>
      </c>
      <c r="N1095" s="13"/>
    </row>
    <row r="1096" spans="2:14" ht="15.75">
      <c r="B1096" s="342"/>
      <c r="C1096" s="294">
        <v>2120</v>
      </c>
      <c r="D1096" s="301" t="s">
        <v>216</v>
      </c>
      <c r="E1096" s="296">
        <f>F1096+G1096+H1096</f>
        <v>0</v>
      </c>
      <c r="F1096" s="158"/>
      <c r="G1096" s="159"/>
      <c r="H1096" s="1421"/>
      <c r="I1096" s="158"/>
      <c r="J1096" s="159"/>
      <c r="K1096" s="1421"/>
      <c r="L1096" s="296">
        <f>I1096+J1096+K1096</f>
        <v>0</v>
      </c>
      <c r="M1096" s="12">
        <f t="shared" si="259"/>
      </c>
      <c r="N1096" s="13"/>
    </row>
    <row r="1097" spans="2:14" ht="15.75">
      <c r="B1097" s="342"/>
      <c r="C1097" s="294">
        <v>2125</v>
      </c>
      <c r="D1097" s="301" t="s">
        <v>217</v>
      </c>
      <c r="E1097" s="296">
        <f>F1097+G1097+H1097</f>
        <v>0</v>
      </c>
      <c r="F1097" s="490">
        <v>0</v>
      </c>
      <c r="G1097" s="491">
        <v>0</v>
      </c>
      <c r="H1097" s="160">
        <v>0</v>
      </c>
      <c r="I1097" s="490">
        <v>0</v>
      </c>
      <c r="J1097" s="491">
        <v>0</v>
      </c>
      <c r="K1097" s="160">
        <v>0</v>
      </c>
      <c r="L1097" s="296">
        <f>I1097+J1097+K1097</f>
        <v>0</v>
      </c>
      <c r="M1097" s="12">
        <f t="shared" si="259"/>
      </c>
      <c r="N1097" s="13"/>
    </row>
    <row r="1098" spans="2:14" ht="15.75">
      <c r="B1098" s="292"/>
      <c r="C1098" s="294">
        <v>2140</v>
      </c>
      <c r="D1098" s="301" t="s">
        <v>218</v>
      </c>
      <c r="E1098" s="296">
        <f>F1098+G1098+H1098</f>
        <v>0</v>
      </c>
      <c r="F1098" s="490">
        <v>0</v>
      </c>
      <c r="G1098" s="491">
        <v>0</v>
      </c>
      <c r="H1098" s="160">
        <v>0</v>
      </c>
      <c r="I1098" s="490">
        <v>0</v>
      </c>
      <c r="J1098" s="491">
        <v>0</v>
      </c>
      <c r="K1098" s="160">
        <v>0</v>
      </c>
      <c r="L1098" s="296">
        <f>I1098+J1098+K1098</f>
        <v>0</v>
      </c>
      <c r="M1098" s="12">
        <f t="shared" si="259"/>
      </c>
      <c r="N1098" s="13"/>
    </row>
    <row r="1099" spans="2:14" ht="15.75">
      <c r="B1099" s="293"/>
      <c r="C1099" s="286">
        <v>2190</v>
      </c>
      <c r="D1099" s="346" t="s">
        <v>219</v>
      </c>
      <c r="E1099" s="288">
        <f>F1099+G1099+H1099</f>
        <v>0</v>
      </c>
      <c r="F1099" s="173"/>
      <c r="G1099" s="174"/>
      <c r="H1099" s="1422"/>
      <c r="I1099" s="173"/>
      <c r="J1099" s="174"/>
      <c r="K1099" s="1422"/>
      <c r="L1099" s="288">
        <f>I1099+J1099+K1099</f>
        <v>0</v>
      </c>
      <c r="M1099" s="12">
        <f t="shared" si="259"/>
      </c>
      <c r="N1099" s="13"/>
    </row>
    <row r="1100" spans="2:14" ht="15.75">
      <c r="B1100" s="273">
        <v>2200</v>
      </c>
      <c r="C1100" s="1782" t="s">
        <v>220</v>
      </c>
      <c r="D1100" s="1783"/>
      <c r="E1100" s="311">
        <f aca="true" t="shared" si="262" ref="E1100:L1100">SUM(E1101:E1102)</f>
        <v>0</v>
      </c>
      <c r="F1100" s="275">
        <f t="shared" si="262"/>
        <v>0</v>
      </c>
      <c r="G1100" s="276">
        <f t="shared" si="262"/>
        <v>0</v>
      </c>
      <c r="H1100" s="277">
        <f t="shared" si="262"/>
        <v>0</v>
      </c>
      <c r="I1100" s="275">
        <f t="shared" si="262"/>
        <v>0</v>
      </c>
      <c r="J1100" s="276">
        <f t="shared" si="262"/>
        <v>0</v>
      </c>
      <c r="K1100" s="277">
        <f t="shared" si="262"/>
        <v>0</v>
      </c>
      <c r="L1100" s="311">
        <f t="shared" si="262"/>
        <v>0</v>
      </c>
      <c r="M1100" s="12">
        <f t="shared" si="259"/>
      </c>
      <c r="N1100" s="13"/>
    </row>
    <row r="1101" spans="2:14" ht="15.75">
      <c r="B1101" s="293"/>
      <c r="C1101" s="280">
        <v>2221</v>
      </c>
      <c r="D1101" s="281" t="s">
        <v>309</v>
      </c>
      <c r="E1101" s="282">
        <f aca="true" t="shared" si="263" ref="E1101:E1106">F1101+G1101+H1101</f>
        <v>0</v>
      </c>
      <c r="F1101" s="152"/>
      <c r="G1101" s="153"/>
      <c r="H1101" s="1419"/>
      <c r="I1101" s="152"/>
      <c r="J1101" s="153"/>
      <c r="K1101" s="1419"/>
      <c r="L1101" s="282">
        <f aca="true" t="shared" si="264" ref="L1101:L1106">I1101+J1101+K1101</f>
        <v>0</v>
      </c>
      <c r="M1101" s="12">
        <f t="shared" si="259"/>
      </c>
      <c r="N1101" s="13"/>
    </row>
    <row r="1102" spans="2:14" ht="15.75">
      <c r="B1102" s="293"/>
      <c r="C1102" s="286">
        <v>2224</v>
      </c>
      <c r="D1102" s="287" t="s">
        <v>221</v>
      </c>
      <c r="E1102" s="288">
        <f t="shared" si="263"/>
        <v>0</v>
      </c>
      <c r="F1102" s="173"/>
      <c r="G1102" s="174"/>
      <c r="H1102" s="1422"/>
      <c r="I1102" s="173"/>
      <c r="J1102" s="174"/>
      <c r="K1102" s="1422"/>
      <c r="L1102" s="288">
        <f t="shared" si="264"/>
        <v>0</v>
      </c>
      <c r="M1102" s="12">
        <f t="shared" si="259"/>
      </c>
      <c r="N1102" s="13"/>
    </row>
    <row r="1103" spans="2:14" ht="15.75">
      <c r="B1103" s="273">
        <v>2500</v>
      </c>
      <c r="C1103" s="1782" t="s">
        <v>222</v>
      </c>
      <c r="D1103" s="1783"/>
      <c r="E1103" s="311">
        <f t="shared" si="263"/>
        <v>0</v>
      </c>
      <c r="F1103" s="1423"/>
      <c r="G1103" s="1424"/>
      <c r="H1103" s="1425"/>
      <c r="I1103" s="1423"/>
      <c r="J1103" s="1424"/>
      <c r="K1103" s="1425"/>
      <c r="L1103" s="311">
        <f t="shared" si="264"/>
        <v>0</v>
      </c>
      <c r="M1103" s="12">
        <f t="shared" si="259"/>
      </c>
      <c r="N1103" s="13"/>
    </row>
    <row r="1104" spans="2:14" ht="15.75">
      <c r="B1104" s="273">
        <v>2600</v>
      </c>
      <c r="C1104" s="1790" t="s">
        <v>223</v>
      </c>
      <c r="D1104" s="1791"/>
      <c r="E1104" s="311">
        <f t="shared" si="263"/>
        <v>0</v>
      </c>
      <c r="F1104" s="1423"/>
      <c r="G1104" s="1424"/>
      <c r="H1104" s="1425"/>
      <c r="I1104" s="1423"/>
      <c r="J1104" s="1424"/>
      <c r="K1104" s="1425"/>
      <c r="L1104" s="311">
        <f t="shared" si="264"/>
        <v>0</v>
      </c>
      <c r="M1104" s="12">
        <f t="shared" si="259"/>
      </c>
      <c r="N1104" s="13"/>
    </row>
    <row r="1105" spans="2:14" ht="15.75">
      <c r="B1105" s="273">
        <v>2700</v>
      </c>
      <c r="C1105" s="1790" t="s">
        <v>224</v>
      </c>
      <c r="D1105" s="1791"/>
      <c r="E1105" s="311">
        <f t="shared" si="263"/>
        <v>0</v>
      </c>
      <c r="F1105" s="1423"/>
      <c r="G1105" s="1424"/>
      <c r="H1105" s="1425"/>
      <c r="I1105" s="1423"/>
      <c r="J1105" s="1424"/>
      <c r="K1105" s="1425"/>
      <c r="L1105" s="311">
        <f t="shared" si="264"/>
        <v>0</v>
      </c>
      <c r="M1105" s="12">
        <f t="shared" si="259"/>
      </c>
      <c r="N1105" s="13"/>
    </row>
    <row r="1106" spans="2:14" ht="15.75">
      <c r="B1106" s="273">
        <v>2800</v>
      </c>
      <c r="C1106" s="1790" t="s">
        <v>1676</v>
      </c>
      <c r="D1106" s="1791"/>
      <c r="E1106" s="311">
        <f t="shared" si="263"/>
        <v>0</v>
      </c>
      <c r="F1106" s="1423"/>
      <c r="G1106" s="1424"/>
      <c r="H1106" s="1425"/>
      <c r="I1106" s="1423"/>
      <c r="J1106" s="1424"/>
      <c r="K1106" s="1425"/>
      <c r="L1106" s="311">
        <f t="shared" si="264"/>
        <v>0</v>
      </c>
      <c r="M1106" s="12">
        <f t="shared" si="259"/>
      </c>
      <c r="N1106" s="13"/>
    </row>
    <row r="1107" spans="2:14" ht="15.75">
      <c r="B1107" s="273">
        <v>2900</v>
      </c>
      <c r="C1107" s="1782" t="s">
        <v>225</v>
      </c>
      <c r="D1107" s="1783"/>
      <c r="E1107" s="311">
        <f aca="true" t="shared" si="265" ref="E1107:L1107">SUM(E1108:E1115)</f>
        <v>0</v>
      </c>
      <c r="F1107" s="275">
        <f t="shared" si="265"/>
        <v>0</v>
      </c>
      <c r="G1107" s="275">
        <f t="shared" si="265"/>
        <v>0</v>
      </c>
      <c r="H1107" s="275">
        <f t="shared" si="265"/>
        <v>0</v>
      </c>
      <c r="I1107" s="275">
        <f t="shared" si="265"/>
        <v>0</v>
      </c>
      <c r="J1107" s="275">
        <f t="shared" si="265"/>
        <v>0</v>
      </c>
      <c r="K1107" s="275">
        <f t="shared" si="265"/>
        <v>0</v>
      </c>
      <c r="L1107" s="275">
        <f t="shared" si="265"/>
        <v>0</v>
      </c>
      <c r="M1107" s="12">
        <f t="shared" si="259"/>
      </c>
      <c r="N1107" s="13"/>
    </row>
    <row r="1108" spans="2:14" ht="15.75">
      <c r="B1108" s="347"/>
      <c r="C1108" s="280">
        <v>2910</v>
      </c>
      <c r="D1108" s="348" t="s">
        <v>2010</v>
      </c>
      <c r="E1108" s="282">
        <f aca="true" t="shared" si="266" ref="E1108:E1115">F1108+G1108+H1108</f>
        <v>0</v>
      </c>
      <c r="F1108" s="152"/>
      <c r="G1108" s="153"/>
      <c r="H1108" s="1419"/>
      <c r="I1108" s="152"/>
      <c r="J1108" s="153"/>
      <c r="K1108" s="1419"/>
      <c r="L1108" s="282">
        <f aca="true" t="shared" si="267" ref="L1108:L1115">I1108+J1108+K1108</f>
        <v>0</v>
      </c>
      <c r="M1108" s="12">
        <f t="shared" si="259"/>
      </c>
      <c r="N1108" s="13"/>
    </row>
    <row r="1109" spans="2:14" ht="15.75">
      <c r="B1109" s="347"/>
      <c r="C1109" s="280">
        <v>2920</v>
      </c>
      <c r="D1109" s="348" t="s">
        <v>226</v>
      </c>
      <c r="E1109" s="282">
        <f t="shared" si="266"/>
        <v>0</v>
      </c>
      <c r="F1109" s="152"/>
      <c r="G1109" s="153"/>
      <c r="H1109" s="1419"/>
      <c r="I1109" s="152"/>
      <c r="J1109" s="153"/>
      <c r="K1109" s="1419"/>
      <c r="L1109" s="282">
        <f t="shared" si="267"/>
        <v>0</v>
      </c>
      <c r="M1109" s="12">
        <f t="shared" si="259"/>
      </c>
      <c r="N1109" s="13"/>
    </row>
    <row r="1110" spans="2:14" ht="31.5">
      <c r="B1110" s="347"/>
      <c r="C1110" s="325">
        <v>2969</v>
      </c>
      <c r="D1110" s="349" t="s">
        <v>227</v>
      </c>
      <c r="E1110" s="327">
        <f t="shared" si="266"/>
        <v>0</v>
      </c>
      <c r="F1110" s="450"/>
      <c r="G1110" s="451"/>
      <c r="H1110" s="1426"/>
      <c r="I1110" s="450"/>
      <c r="J1110" s="451"/>
      <c r="K1110" s="1426"/>
      <c r="L1110" s="327">
        <f t="shared" si="267"/>
        <v>0</v>
      </c>
      <c r="M1110" s="12">
        <f t="shared" si="259"/>
      </c>
      <c r="N1110" s="13"/>
    </row>
    <row r="1111" spans="2:14" ht="31.5">
      <c r="B1111" s="347"/>
      <c r="C1111" s="350">
        <v>2970</v>
      </c>
      <c r="D1111" s="351" t="s">
        <v>228</v>
      </c>
      <c r="E1111" s="352">
        <f t="shared" si="266"/>
        <v>0</v>
      </c>
      <c r="F1111" s="637"/>
      <c r="G1111" s="638"/>
      <c r="H1111" s="1427"/>
      <c r="I1111" s="637"/>
      <c r="J1111" s="638"/>
      <c r="K1111" s="1427"/>
      <c r="L1111" s="352">
        <f t="shared" si="267"/>
        <v>0</v>
      </c>
      <c r="M1111" s="12">
        <f t="shared" si="259"/>
      </c>
      <c r="N1111" s="13"/>
    </row>
    <row r="1112" spans="2:14" ht="15.75">
      <c r="B1112" s="347"/>
      <c r="C1112" s="334">
        <v>2989</v>
      </c>
      <c r="D1112" s="356" t="s">
        <v>229</v>
      </c>
      <c r="E1112" s="336">
        <f t="shared" si="266"/>
        <v>0</v>
      </c>
      <c r="F1112" s="601"/>
      <c r="G1112" s="602"/>
      <c r="H1112" s="1428"/>
      <c r="I1112" s="601"/>
      <c r="J1112" s="602"/>
      <c r="K1112" s="1428"/>
      <c r="L1112" s="336">
        <f t="shared" si="267"/>
        <v>0</v>
      </c>
      <c r="M1112" s="12">
        <f t="shared" si="259"/>
      </c>
      <c r="N1112" s="13"/>
    </row>
    <row r="1113" spans="2:14" ht="31.5">
      <c r="B1113" s="293"/>
      <c r="C1113" s="319">
        <v>2990</v>
      </c>
      <c r="D1113" s="357" t="s">
        <v>2011</v>
      </c>
      <c r="E1113" s="321">
        <f t="shared" si="266"/>
        <v>0</v>
      </c>
      <c r="F1113" s="455"/>
      <c r="G1113" s="456"/>
      <c r="H1113" s="1429"/>
      <c r="I1113" s="455"/>
      <c r="J1113" s="456"/>
      <c r="K1113" s="1429"/>
      <c r="L1113" s="321">
        <f t="shared" si="267"/>
        <v>0</v>
      </c>
      <c r="M1113" s="12">
        <f t="shared" si="259"/>
      </c>
      <c r="N1113" s="13"/>
    </row>
    <row r="1114" spans="2:14" ht="15.75">
      <c r="B1114" s="293"/>
      <c r="C1114" s="319">
        <v>2991</v>
      </c>
      <c r="D1114" s="357" t="s">
        <v>230</v>
      </c>
      <c r="E1114" s="321">
        <f t="shared" si="266"/>
        <v>0</v>
      </c>
      <c r="F1114" s="455"/>
      <c r="G1114" s="456"/>
      <c r="H1114" s="1429"/>
      <c r="I1114" s="455"/>
      <c r="J1114" s="456"/>
      <c r="K1114" s="1429"/>
      <c r="L1114" s="321">
        <f t="shared" si="267"/>
        <v>0</v>
      </c>
      <c r="M1114" s="12">
        <f t="shared" si="259"/>
      </c>
      <c r="N1114" s="13"/>
    </row>
    <row r="1115" spans="2:14" ht="15.75">
      <c r="B1115" s="293"/>
      <c r="C1115" s="286">
        <v>2992</v>
      </c>
      <c r="D1115" s="358" t="s">
        <v>231</v>
      </c>
      <c r="E1115" s="288">
        <f t="shared" si="266"/>
        <v>0</v>
      </c>
      <c r="F1115" s="173"/>
      <c r="G1115" s="174"/>
      <c r="H1115" s="1422"/>
      <c r="I1115" s="173"/>
      <c r="J1115" s="174"/>
      <c r="K1115" s="1422"/>
      <c r="L1115" s="288">
        <f t="shared" si="267"/>
        <v>0</v>
      </c>
      <c r="M1115" s="12">
        <f t="shared" si="259"/>
      </c>
      <c r="N1115" s="13"/>
    </row>
    <row r="1116" spans="2:14" ht="15.75">
      <c r="B1116" s="273">
        <v>3300</v>
      </c>
      <c r="C1116" s="359" t="s">
        <v>232</v>
      </c>
      <c r="D1116" s="1603"/>
      <c r="E1116" s="311">
        <f aca="true" t="shared" si="268" ref="E1116:L1116">SUM(E1117:E1122)</f>
        <v>0</v>
      </c>
      <c r="F1116" s="275">
        <f t="shared" si="268"/>
        <v>0</v>
      </c>
      <c r="G1116" s="276">
        <f t="shared" si="268"/>
        <v>0</v>
      </c>
      <c r="H1116" s="277">
        <f t="shared" si="268"/>
        <v>0</v>
      </c>
      <c r="I1116" s="275">
        <f t="shared" si="268"/>
        <v>0</v>
      </c>
      <c r="J1116" s="276">
        <f t="shared" si="268"/>
        <v>0</v>
      </c>
      <c r="K1116" s="277">
        <f t="shared" si="268"/>
        <v>0</v>
      </c>
      <c r="L1116" s="311">
        <f t="shared" si="268"/>
        <v>0</v>
      </c>
      <c r="M1116" s="12">
        <f t="shared" si="259"/>
      </c>
      <c r="N1116" s="13"/>
    </row>
    <row r="1117" spans="2:14" ht="15.75">
      <c r="B1117" s="292"/>
      <c r="C1117" s="280">
        <v>3301</v>
      </c>
      <c r="D1117" s="360" t="s">
        <v>233</v>
      </c>
      <c r="E1117" s="282">
        <f aca="true" t="shared" si="269" ref="E1117:E1125">F1117+G1117+H1117</f>
        <v>0</v>
      </c>
      <c r="F1117" s="488">
        <v>0</v>
      </c>
      <c r="G1117" s="489">
        <v>0</v>
      </c>
      <c r="H1117" s="154">
        <v>0</v>
      </c>
      <c r="I1117" s="488">
        <v>0</v>
      </c>
      <c r="J1117" s="489">
        <v>0</v>
      </c>
      <c r="K1117" s="154">
        <v>0</v>
      </c>
      <c r="L1117" s="282">
        <f aca="true" t="shared" si="270" ref="L1117:L1125">I1117+J1117+K1117</f>
        <v>0</v>
      </c>
      <c r="M1117" s="12">
        <f t="shared" si="259"/>
      </c>
      <c r="N1117" s="13"/>
    </row>
    <row r="1118" spans="2:14" ht="15.75">
      <c r="B1118" s="292"/>
      <c r="C1118" s="294">
        <v>3302</v>
      </c>
      <c r="D1118" s="361" t="s">
        <v>722</v>
      </c>
      <c r="E1118" s="296">
        <f t="shared" si="269"/>
        <v>0</v>
      </c>
      <c r="F1118" s="490">
        <v>0</v>
      </c>
      <c r="G1118" s="491">
        <v>0</v>
      </c>
      <c r="H1118" s="160">
        <v>0</v>
      </c>
      <c r="I1118" s="490">
        <v>0</v>
      </c>
      <c r="J1118" s="491">
        <v>0</v>
      </c>
      <c r="K1118" s="160">
        <v>0</v>
      </c>
      <c r="L1118" s="296">
        <f t="shared" si="270"/>
        <v>0</v>
      </c>
      <c r="M1118" s="12">
        <f aca="true" t="shared" si="271" ref="M1118:M1149">(IF($E1118&lt;&gt;0,$M$2,IF($L1118&lt;&gt;0,$M$2,"")))</f>
      </c>
      <c r="N1118" s="13"/>
    </row>
    <row r="1119" spans="2:14" ht="15.75">
      <c r="B1119" s="292"/>
      <c r="C1119" s="294">
        <v>3303</v>
      </c>
      <c r="D1119" s="361" t="s">
        <v>234</v>
      </c>
      <c r="E1119" s="296">
        <f t="shared" si="269"/>
        <v>0</v>
      </c>
      <c r="F1119" s="490">
        <v>0</v>
      </c>
      <c r="G1119" s="491">
        <v>0</v>
      </c>
      <c r="H1119" s="160">
        <v>0</v>
      </c>
      <c r="I1119" s="490">
        <v>0</v>
      </c>
      <c r="J1119" s="491">
        <v>0</v>
      </c>
      <c r="K1119" s="160">
        <v>0</v>
      </c>
      <c r="L1119" s="296">
        <f t="shared" si="270"/>
        <v>0</v>
      </c>
      <c r="M1119" s="12">
        <f t="shared" si="271"/>
      </c>
      <c r="N1119" s="13"/>
    </row>
    <row r="1120" spans="2:14" ht="15.75">
      <c r="B1120" s="292"/>
      <c r="C1120" s="294">
        <v>3304</v>
      </c>
      <c r="D1120" s="361" t="s">
        <v>235</v>
      </c>
      <c r="E1120" s="296">
        <f t="shared" si="269"/>
        <v>0</v>
      </c>
      <c r="F1120" s="490">
        <v>0</v>
      </c>
      <c r="G1120" s="491">
        <v>0</v>
      </c>
      <c r="H1120" s="160">
        <v>0</v>
      </c>
      <c r="I1120" s="490">
        <v>0</v>
      </c>
      <c r="J1120" s="491">
        <v>0</v>
      </c>
      <c r="K1120" s="160">
        <v>0</v>
      </c>
      <c r="L1120" s="296">
        <f t="shared" si="270"/>
        <v>0</v>
      </c>
      <c r="M1120" s="12">
        <f t="shared" si="271"/>
      </c>
      <c r="N1120" s="13"/>
    </row>
    <row r="1121" spans="2:14" ht="15.75">
      <c r="B1121" s="292"/>
      <c r="C1121" s="294">
        <v>3305</v>
      </c>
      <c r="D1121" s="361" t="s">
        <v>236</v>
      </c>
      <c r="E1121" s="296">
        <f t="shared" si="269"/>
        <v>0</v>
      </c>
      <c r="F1121" s="490">
        <v>0</v>
      </c>
      <c r="G1121" s="491">
        <v>0</v>
      </c>
      <c r="H1121" s="160">
        <v>0</v>
      </c>
      <c r="I1121" s="490">
        <v>0</v>
      </c>
      <c r="J1121" s="491">
        <v>0</v>
      </c>
      <c r="K1121" s="160">
        <v>0</v>
      </c>
      <c r="L1121" s="296">
        <f t="shared" si="270"/>
        <v>0</v>
      </c>
      <c r="M1121" s="12">
        <f t="shared" si="271"/>
      </c>
      <c r="N1121" s="13"/>
    </row>
    <row r="1122" spans="2:14" ht="31.5">
      <c r="B1122" s="292"/>
      <c r="C1122" s="286">
        <v>3306</v>
      </c>
      <c r="D1122" s="362" t="s">
        <v>1673</v>
      </c>
      <c r="E1122" s="288">
        <f t="shared" si="269"/>
        <v>0</v>
      </c>
      <c r="F1122" s="492">
        <v>0</v>
      </c>
      <c r="G1122" s="493">
        <v>0</v>
      </c>
      <c r="H1122" s="175">
        <v>0</v>
      </c>
      <c r="I1122" s="492">
        <v>0</v>
      </c>
      <c r="J1122" s="493">
        <v>0</v>
      </c>
      <c r="K1122" s="175">
        <v>0</v>
      </c>
      <c r="L1122" s="288">
        <f t="shared" si="270"/>
        <v>0</v>
      </c>
      <c r="M1122" s="12">
        <f t="shared" si="271"/>
      </c>
      <c r="N1122" s="13"/>
    </row>
    <row r="1123" spans="2:14" ht="15.75">
      <c r="B1123" s="273">
        <v>3900</v>
      </c>
      <c r="C1123" s="1782" t="s">
        <v>237</v>
      </c>
      <c r="D1123" s="1783"/>
      <c r="E1123" s="311">
        <f t="shared" si="269"/>
        <v>0</v>
      </c>
      <c r="F1123" s="1472">
        <v>0</v>
      </c>
      <c r="G1123" s="1473">
        <v>0</v>
      </c>
      <c r="H1123" s="1474">
        <v>0</v>
      </c>
      <c r="I1123" s="1472">
        <v>0</v>
      </c>
      <c r="J1123" s="1473">
        <v>0</v>
      </c>
      <c r="K1123" s="1474">
        <v>0</v>
      </c>
      <c r="L1123" s="311">
        <f t="shared" si="270"/>
        <v>0</v>
      </c>
      <c r="M1123" s="12">
        <f t="shared" si="271"/>
      </c>
      <c r="N1123" s="13"/>
    </row>
    <row r="1124" spans="2:14" ht="15.75">
      <c r="B1124" s="273">
        <v>4000</v>
      </c>
      <c r="C1124" s="1782" t="s">
        <v>238</v>
      </c>
      <c r="D1124" s="1783"/>
      <c r="E1124" s="311">
        <f t="shared" si="269"/>
        <v>0</v>
      </c>
      <c r="F1124" s="1423"/>
      <c r="G1124" s="1424"/>
      <c r="H1124" s="1425"/>
      <c r="I1124" s="1423"/>
      <c r="J1124" s="1424"/>
      <c r="K1124" s="1425"/>
      <c r="L1124" s="311">
        <f t="shared" si="270"/>
        <v>0</v>
      </c>
      <c r="M1124" s="12">
        <f t="shared" si="271"/>
      </c>
      <c r="N1124" s="13"/>
    </row>
    <row r="1125" spans="2:14" ht="15.75">
      <c r="B1125" s="273">
        <v>4100</v>
      </c>
      <c r="C1125" s="1782" t="s">
        <v>239</v>
      </c>
      <c r="D1125" s="1783"/>
      <c r="E1125" s="311">
        <f t="shared" si="269"/>
        <v>0</v>
      </c>
      <c r="F1125" s="1473">
        <v>0</v>
      </c>
      <c r="G1125" s="1473">
        <v>0</v>
      </c>
      <c r="H1125" s="1473">
        <v>0</v>
      </c>
      <c r="I1125" s="1473">
        <v>0</v>
      </c>
      <c r="J1125" s="1473">
        <v>0</v>
      </c>
      <c r="K1125" s="1473">
        <v>0</v>
      </c>
      <c r="L1125" s="311">
        <f t="shared" si="270"/>
        <v>0</v>
      </c>
      <c r="M1125" s="12">
        <f t="shared" si="271"/>
      </c>
      <c r="N1125" s="13"/>
    </row>
    <row r="1126" spans="2:14" ht="15.75">
      <c r="B1126" s="273">
        <v>4200</v>
      </c>
      <c r="C1126" s="1782" t="s">
        <v>240</v>
      </c>
      <c r="D1126" s="1783"/>
      <c r="E1126" s="311">
        <f aca="true" t="shared" si="272" ref="E1126:L1126">SUM(E1127:E1132)</f>
        <v>0</v>
      </c>
      <c r="F1126" s="275">
        <f t="shared" si="272"/>
        <v>0</v>
      </c>
      <c r="G1126" s="276">
        <f t="shared" si="272"/>
        <v>0</v>
      </c>
      <c r="H1126" s="277">
        <f t="shared" si="272"/>
        <v>0</v>
      </c>
      <c r="I1126" s="275">
        <f t="shared" si="272"/>
        <v>0</v>
      </c>
      <c r="J1126" s="276">
        <f t="shared" si="272"/>
        <v>0</v>
      </c>
      <c r="K1126" s="277">
        <f t="shared" si="272"/>
        <v>0</v>
      </c>
      <c r="L1126" s="311">
        <f t="shared" si="272"/>
        <v>0</v>
      </c>
      <c r="M1126" s="12">
        <f t="shared" si="271"/>
      </c>
      <c r="N1126" s="13"/>
    </row>
    <row r="1127" spans="2:14" ht="15.75">
      <c r="B1127" s="363"/>
      <c r="C1127" s="280">
        <v>4201</v>
      </c>
      <c r="D1127" s="281" t="s">
        <v>241</v>
      </c>
      <c r="E1127" s="282">
        <f aca="true" t="shared" si="273" ref="E1127:E1132">F1127+G1127+H1127</f>
        <v>0</v>
      </c>
      <c r="F1127" s="152"/>
      <c r="G1127" s="153"/>
      <c r="H1127" s="1419"/>
      <c r="I1127" s="152"/>
      <c r="J1127" s="153"/>
      <c r="K1127" s="1419"/>
      <c r="L1127" s="282">
        <f aca="true" t="shared" si="274" ref="L1127:L1132">I1127+J1127+K1127</f>
        <v>0</v>
      </c>
      <c r="M1127" s="12">
        <f t="shared" si="271"/>
      </c>
      <c r="N1127" s="13"/>
    </row>
    <row r="1128" spans="2:14" ht="15.75">
      <c r="B1128" s="363"/>
      <c r="C1128" s="294">
        <v>4202</v>
      </c>
      <c r="D1128" s="364" t="s">
        <v>242</v>
      </c>
      <c r="E1128" s="296">
        <f t="shared" si="273"/>
        <v>0</v>
      </c>
      <c r="F1128" s="158"/>
      <c r="G1128" s="159"/>
      <c r="H1128" s="1421"/>
      <c r="I1128" s="158"/>
      <c r="J1128" s="159"/>
      <c r="K1128" s="1421"/>
      <c r="L1128" s="296">
        <f t="shared" si="274"/>
        <v>0</v>
      </c>
      <c r="M1128" s="12">
        <f t="shared" si="271"/>
      </c>
      <c r="N1128" s="13"/>
    </row>
    <row r="1129" spans="2:14" ht="15.75">
      <c r="B1129" s="363"/>
      <c r="C1129" s="294">
        <v>4214</v>
      </c>
      <c r="D1129" s="364" t="s">
        <v>243</v>
      </c>
      <c r="E1129" s="296">
        <f t="shared" si="273"/>
        <v>0</v>
      </c>
      <c r="F1129" s="158"/>
      <c r="G1129" s="159"/>
      <c r="H1129" s="1421"/>
      <c r="I1129" s="158"/>
      <c r="J1129" s="159"/>
      <c r="K1129" s="1421"/>
      <c r="L1129" s="296">
        <f t="shared" si="274"/>
        <v>0</v>
      </c>
      <c r="M1129" s="12">
        <f t="shared" si="271"/>
      </c>
      <c r="N1129" s="13"/>
    </row>
    <row r="1130" spans="2:14" ht="15.75">
      <c r="B1130" s="363"/>
      <c r="C1130" s="294">
        <v>4217</v>
      </c>
      <c r="D1130" s="364" t="s">
        <v>244</v>
      </c>
      <c r="E1130" s="296">
        <f t="shared" si="273"/>
        <v>0</v>
      </c>
      <c r="F1130" s="158"/>
      <c r="G1130" s="159"/>
      <c r="H1130" s="1421"/>
      <c r="I1130" s="158"/>
      <c r="J1130" s="159"/>
      <c r="K1130" s="1421"/>
      <c r="L1130" s="296">
        <f t="shared" si="274"/>
        <v>0</v>
      </c>
      <c r="M1130" s="12">
        <f t="shared" si="271"/>
      </c>
      <c r="N1130" s="13"/>
    </row>
    <row r="1131" spans="2:14" ht="15.75">
      <c r="B1131" s="363"/>
      <c r="C1131" s="294">
        <v>4218</v>
      </c>
      <c r="D1131" s="295" t="s">
        <v>245</v>
      </c>
      <c r="E1131" s="296">
        <f t="shared" si="273"/>
        <v>0</v>
      </c>
      <c r="F1131" s="158"/>
      <c r="G1131" s="159"/>
      <c r="H1131" s="1421"/>
      <c r="I1131" s="158"/>
      <c r="J1131" s="159"/>
      <c r="K1131" s="1421"/>
      <c r="L1131" s="296">
        <f t="shared" si="274"/>
        <v>0</v>
      </c>
      <c r="M1131" s="12">
        <f t="shared" si="271"/>
      </c>
      <c r="N1131" s="13"/>
    </row>
    <row r="1132" spans="2:14" ht="15.75">
      <c r="B1132" s="363"/>
      <c r="C1132" s="286">
        <v>4219</v>
      </c>
      <c r="D1132" s="344" t="s">
        <v>246</v>
      </c>
      <c r="E1132" s="288">
        <f t="shared" si="273"/>
        <v>0</v>
      </c>
      <c r="F1132" s="173"/>
      <c r="G1132" s="174"/>
      <c r="H1132" s="1422"/>
      <c r="I1132" s="173"/>
      <c r="J1132" s="174"/>
      <c r="K1132" s="1422"/>
      <c r="L1132" s="288">
        <f t="shared" si="274"/>
        <v>0</v>
      </c>
      <c r="M1132" s="12">
        <f t="shared" si="271"/>
      </c>
      <c r="N1132" s="13"/>
    </row>
    <row r="1133" spans="2:14" ht="15.75">
      <c r="B1133" s="273">
        <v>4300</v>
      </c>
      <c r="C1133" s="1782" t="s">
        <v>1677</v>
      </c>
      <c r="D1133" s="1783"/>
      <c r="E1133" s="311">
        <f aca="true" t="shared" si="275" ref="E1133:L1133">SUM(E1134:E1136)</f>
        <v>0</v>
      </c>
      <c r="F1133" s="275">
        <f t="shared" si="275"/>
        <v>0</v>
      </c>
      <c r="G1133" s="276">
        <f t="shared" si="275"/>
        <v>0</v>
      </c>
      <c r="H1133" s="277">
        <f t="shared" si="275"/>
        <v>0</v>
      </c>
      <c r="I1133" s="275">
        <f t="shared" si="275"/>
        <v>0</v>
      </c>
      <c r="J1133" s="276">
        <f t="shared" si="275"/>
        <v>0</v>
      </c>
      <c r="K1133" s="277">
        <f t="shared" si="275"/>
        <v>0</v>
      </c>
      <c r="L1133" s="311">
        <f t="shared" si="275"/>
        <v>0</v>
      </c>
      <c r="M1133" s="12">
        <f t="shared" si="271"/>
      </c>
      <c r="N1133" s="13"/>
    </row>
    <row r="1134" spans="2:14" ht="15.75">
      <c r="B1134" s="363"/>
      <c r="C1134" s="280">
        <v>4301</v>
      </c>
      <c r="D1134" s="312" t="s">
        <v>247</v>
      </c>
      <c r="E1134" s="282">
        <f aca="true" t="shared" si="276" ref="E1134:E1139">F1134+G1134+H1134</f>
        <v>0</v>
      </c>
      <c r="F1134" s="152"/>
      <c r="G1134" s="153"/>
      <c r="H1134" s="1419"/>
      <c r="I1134" s="152"/>
      <c r="J1134" s="153"/>
      <c r="K1134" s="1419"/>
      <c r="L1134" s="282">
        <f aca="true" t="shared" si="277" ref="L1134:L1139">I1134+J1134+K1134</f>
        <v>0</v>
      </c>
      <c r="M1134" s="12">
        <f t="shared" si="271"/>
      </c>
      <c r="N1134" s="13"/>
    </row>
    <row r="1135" spans="2:14" ht="15.75">
      <c r="B1135" s="363"/>
      <c r="C1135" s="294">
        <v>4302</v>
      </c>
      <c r="D1135" s="364" t="s">
        <v>248</v>
      </c>
      <c r="E1135" s="296">
        <f t="shared" si="276"/>
        <v>0</v>
      </c>
      <c r="F1135" s="158"/>
      <c r="G1135" s="159"/>
      <c r="H1135" s="1421"/>
      <c r="I1135" s="158"/>
      <c r="J1135" s="159"/>
      <c r="K1135" s="1421"/>
      <c r="L1135" s="296">
        <f t="shared" si="277"/>
        <v>0</v>
      </c>
      <c r="M1135" s="12">
        <f t="shared" si="271"/>
      </c>
      <c r="N1135" s="13"/>
    </row>
    <row r="1136" spans="2:14" ht="15.75">
      <c r="B1136" s="363"/>
      <c r="C1136" s="286">
        <v>4309</v>
      </c>
      <c r="D1136" s="302" t="s">
        <v>249</v>
      </c>
      <c r="E1136" s="288">
        <f t="shared" si="276"/>
        <v>0</v>
      </c>
      <c r="F1136" s="173"/>
      <c r="G1136" s="174"/>
      <c r="H1136" s="1422"/>
      <c r="I1136" s="173"/>
      <c r="J1136" s="174"/>
      <c r="K1136" s="1422"/>
      <c r="L1136" s="288">
        <f t="shared" si="277"/>
        <v>0</v>
      </c>
      <c r="M1136" s="12">
        <f t="shared" si="271"/>
      </c>
      <c r="N1136" s="13"/>
    </row>
    <row r="1137" spans="2:14" ht="15.75">
      <c r="B1137" s="273">
        <v>4400</v>
      </c>
      <c r="C1137" s="1782" t="s">
        <v>1674</v>
      </c>
      <c r="D1137" s="1783"/>
      <c r="E1137" s="311">
        <f t="shared" si="276"/>
        <v>0</v>
      </c>
      <c r="F1137" s="1423"/>
      <c r="G1137" s="1424"/>
      <c r="H1137" s="1425"/>
      <c r="I1137" s="1423"/>
      <c r="J1137" s="1424"/>
      <c r="K1137" s="1425"/>
      <c r="L1137" s="311">
        <f t="shared" si="277"/>
        <v>0</v>
      </c>
      <c r="M1137" s="12">
        <f t="shared" si="271"/>
      </c>
      <c r="N1137" s="13"/>
    </row>
    <row r="1138" spans="2:14" ht="15.75">
      <c r="B1138" s="273">
        <v>4500</v>
      </c>
      <c r="C1138" s="1782" t="s">
        <v>1675</v>
      </c>
      <c r="D1138" s="1783"/>
      <c r="E1138" s="311">
        <f t="shared" si="276"/>
        <v>0</v>
      </c>
      <c r="F1138" s="1423"/>
      <c r="G1138" s="1424"/>
      <c r="H1138" s="1425"/>
      <c r="I1138" s="1423"/>
      <c r="J1138" s="1424"/>
      <c r="K1138" s="1425"/>
      <c r="L1138" s="311">
        <f t="shared" si="277"/>
        <v>0</v>
      </c>
      <c r="M1138" s="12">
        <f t="shared" si="271"/>
      </c>
      <c r="N1138" s="13"/>
    </row>
    <row r="1139" spans="2:14" ht="15.75">
      <c r="B1139" s="273">
        <v>4600</v>
      </c>
      <c r="C1139" s="1790" t="s">
        <v>250</v>
      </c>
      <c r="D1139" s="1791"/>
      <c r="E1139" s="311">
        <f t="shared" si="276"/>
        <v>0</v>
      </c>
      <c r="F1139" s="1423"/>
      <c r="G1139" s="1424"/>
      <c r="H1139" s="1425"/>
      <c r="I1139" s="1423"/>
      <c r="J1139" s="1424"/>
      <c r="K1139" s="1425"/>
      <c r="L1139" s="311">
        <f t="shared" si="277"/>
        <v>0</v>
      </c>
      <c r="M1139" s="12">
        <f t="shared" si="271"/>
      </c>
      <c r="N1139" s="13"/>
    </row>
    <row r="1140" spans="2:14" ht="15.75">
      <c r="B1140" s="273">
        <v>4900</v>
      </c>
      <c r="C1140" s="1782" t="s">
        <v>276</v>
      </c>
      <c r="D1140" s="1783"/>
      <c r="E1140" s="311">
        <f aca="true" t="shared" si="278" ref="E1140:L1140">+E1141+E1142</f>
        <v>0</v>
      </c>
      <c r="F1140" s="275">
        <f t="shared" si="278"/>
        <v>0</v>
      </c>
      <c r="G1140" s="276">
        <f t="shared" si="278"/>
        <v>0</v>
      </c>
      <c r="H1140" s="277">
        <f t="shared" si="278"/>
        <v>0</v>
      </c>
      <c r="I1140" s="275">
        <f t="shared" si="278"/>
        <v>0</v>
      </c>
      <c r="J1140" s="276">
        <f t="shared" si="278"/>
        <v>0</v>
      </c>
      <c r="K1140" s="277">
        <f t="shared" si="278"/>
        <v>0</v>
      </c>
      <c r="L1140" s="311">
        <f t="shared" si="278"/>
        <v>0</v>
      </c>
      <c r="M1140" s="12">
        <f t="shared" si="271"/>
      </c>
      <c r="N1140" s="13"/>
    </row>
    <row r="1141" spans="2:14" ht="15.75">
      <c r="B1141" s="363"/>
      <c r="C1141" s="280">
        <v>4901</v>
      </c>
      <c r="D1141" s="365" t="s">
        <v>277</v>
      </c>
      <c r="E1141" s="282">
        <f>F1141+G1141+H1141</f>
        <v>0</v>
      </c>
      <c r="F1141" s="152"/>
      <c r="G1141" s="153"/>
      <c r="H1141" s="1419"/>
      <c r="I1141" s="152"/>
      <c r="J1141" s="153"/>
      <c r="K1141" s="1419"/>
      <c r="L1141" s="282">
        <f>I1141+J1141+K1141</f>
        <v>0</v>
      </c>
      <c r="M1141" s="12">
        <f t="shared" si="271"/>
      </c>
      <c r="N1141" s="13"/>
    </row>
    <row r="1142" spans="2:14" ht="15.75">
      <c r="B1142" s="363"/>
      <c r="C1142" s="286">
        <v>4902</v>
      </c>
      <c r="D1142" s="302" t="s">
        <v>278</v>
      </c>
      <c r="E1142" s="288">
        <f>F1142+G1142+H1142</f>
        <v>0</v>
      </c>
      <c r="F1142" s="173"/>
      <c r="G1142" s="174"/>
      <c r="H1142" s="1422"/>
      <c r="I1142" s="173"/>
      <c r="J1142" s="174"/>
      <c r="K1142" s="1422"/>
      <c r="L1142" s="288">
        <f>I1142+J1142+K1142</f>
        <v>0</v>
      </c>
      <c r="M1142" s="12">
        <f t="shared" si="271"/>
      </c>
      <c r="N1142" s="13"/>
    </row>
    <row r="1143" spans="2:14" ht="15.75">
      <c r="B1143" s="366">
        <v>5100</v>
      </c>
      <c r="C1143" s="1786" t="s">
        <v>251</v>
      </c>
      <c r="D1143" s="1787"/>
      <c r="E1143" s="311">
        <f>F1143+G1143+H1143</f>
        <v>0</v>
      </c>
      <c r="F1143" s="1423"/>
      <c r="G1143" s="1424"/>
      <c r="H1143" s="1425"/>
      <c r="I1143" s="1423"/>
      <c r="J1143" s="1424"/>
      <c r="K1143" s="1425"/>
      <c r="L1143" s="311">
        <f>I1143+J1143+K1143</f>
        <v>0</v>
      </c>
      <c r="M1143" s="12">
        <f t="shared" si="271"/>
      </c>
      <c r="N1143" s="13"/>
    </row>
    <row r="1144" spans="2:14" ht="15.75">
      <c r="B1144" s="366">
        <v>5200</v>
      </c>
      <c r="C1144" s="1786" t="s">
        <v>252</v>
      </c>
      <c r="D1144" s="1787"/>
      <c r="E1144" s="311">
        <f aca="true" t="shared" si="279" ref="E1144:L1144">SUM(E1145:E1151)</f>
        <v>0</v>
      </c>
      <c r="F1144" s="275">
        <f t="shared" si="279"/>
        <v>0</v>
      </c>
      <c r="G1144" s="276">
        <f t="shared" si="279"/>
        <v>0</v>
      </c>
      <c r="H1144" s="277">
        <f t="shared" si="279"/>
        <v>0</v>
      </c>
      <c r="I1144" s="275">
        <f t="shared" si="279"/>
        <v>0</v>
      </c>
      <c r="J1144" s="276">
        <f t="shared" si="279"/>
        <v>0</v>
      </c>
      <c r="K1144" s="277">
        <f t="shared" si="279"/>
        <v>0</v>
      </c>
      <c r="L1144" s="311">
        <f t="shared" si="279"/>
        <v>0</v>
      </c>
      <c r="M1144" s="12">
        <f t="shared" si="271"/>
      </c>
      <c r="N1144" s="13"/>
    </row>
    <row r="1145" spans="2:14" ht="15.75">
      <c r="B1145" s="367"/>
      <c r="C1145" s="368">
        <v>5201</v>
      </c>
      <c r="D1145" s="369" t="s">
        <v>253</v>
      </c>
      <c r="E1145" s="282">
        <f aca="true" t="shared" si="280" ref="E1145:E1151">F1145+G1145+H1145</f>
        <v>0</v>
      </c>
      <c r="F1145" s="152"/>
      <c r="G1145" s="153"/>
      <c r="H1145" s="1419"/>
      <c r="I1145" s="152"/>
      <c r="J1145" s="153"/>
      <c r="K1145" s="1419"/>
      <c r="L1145" s="282">
        <f aca="true" t="shared" si="281" ref="L1145:L1151">I1145+J1145+K1145</f>
        <v>0</v>
      </c>
      <c r="M1145" s="12">
        <f t="shared" si="271"/>
      </c>
      <c r="N1145" s="13"/>
    </row>
    <row r="1146" spans="2:14" ht="15.75">
      <c r="B1146" s="367"/>
      <c r="C1146" s="370">
        <v>5202</v>
      </c>
      <c r="D1146" s="371" t="s">
        <v>254</v>
      </c>
      <c r="E1146" s="296">
        <f t="shared" si="280"/>
        <v>0</v>
      </c>
      <c r="F1146" s="158"/>
      <c r="G1146" s="159"/>
      <c r="H1146" s="1421"/>
      <c r="I1146" s="158"/>
      <c r="J1146" s="159"/>
      <c r="K1146" s="1421"/>
      <c r="L1146" s="296">
        <f t="shared" si="281"/>
        <v>0</v>
      </c>
      <c r="M1146" s="12">
        <f t="shared" si="271"/>
      </c>
      <c r="N1146" s="13"/>
    </row>
    <row r="1147" spans="2:14" ht="15.75">
      <c r="B1147" s="367"/>
      <c r="C1147" s="370">
        <v>5203</v>
      </c>
      <c r="D1147" s="371" t="s">
        <v>627</v>
      </c>
      <c r="E1147" s="296">
        <f t="shared" si="280"/>
        <v>0</v>
      </c>
      <c r="F1147" s="158"/>
      <c r="G1147" s="159"/>
      <c r="H1147" s="1421"/>
      <c r="I1147" s="158"/>
      <c r="J1147" s="159"/>
      <c r="K1147" s="1421"/>
      <c r="L1147" s="296">
        <f t="shared" si="281"/>
        <v>0</v>
      </c>
      <c r="M1147" s="12">
        <f t="shared" si="271"/>
      </c>
      <c r="N1147" s="13"/>
    </row>
    <row r="1148" spans="2:14" ht="15.75">
      <c r="B1148" s="367"/>
      <c r="C1148" s="370">
        <v>5204</v>
      </c>
      <c r="D1148" s="371" t="s">
        <v>628</v>
      </c>
      <c r="E1148" s="296">
        <f t="shared" si="280"/>
        <v>0</v>
      </c>
      <c r="F1148" s="158"/>
      <c r="G1148" s="159"/>
      <c r="H1148" s="1421"/>
      <c r="I1148" s="158"/>
      <c r="J1148" s="159"/>
      <c r="K1148" s="1421"/>
      <c r="L1148" s="296">
        <f t="shared" si="281"/>
        <v>0</v>
      </c>
      <c r="M1148" s="12">
        <f t="shared" si="271"/>
      </c>
      <c r="N1148" s="13"/>
    </row>
    <row r="1149" spans="2:14" ht="15.75">
      <c r="B1149" s="367"/>
      <c r="C1149" s="370">
        <v>5205</v>
      </c>
      <c r="D1149" s="371" t="s">
        <v>629</v>
      </c>
      <c r="E1149" s="296">
        <f t="shared" si="280"/>
        <v>0</v>
      </c>
      <c r="F1149" s="158"/>
      <c r="G1149" s="159"/>
      <c r="H1149" s="1421"/>
      <c r="I1149" s="158"/>
      <c r="J1149" s="159"/>
      <c r="K1149" s="1421"/>
      <c r="L1149" s="296">
        <f t="shared" si="281"/>
        <v>0</v>
      </c>
      <c r="M1149" s="12">
        <f t="shared" si="271"/>
      </c>
      <c r="N1149" s="13"/>
    </row>
    <row r="1150" spans="2:14" ht="15.75">
      <c r="B1150" s="367"/>
      <c r="C1150" s="370">
        <v>5206</v>
      </c>
      <c r="D1150" s="371" t="s">
        <v>630</v>
      </c>
      <c r="E1150" s="296">
        <f t="shared" si="280"/>
        <v>0</v>
      </c>
      <c r="F1150" s="158"/>
      <c r="G1150" s="159"/>
      <c r="H1150" s="1421"/>
      <c r="I1150" s="158"/>
      <c r="J1150" s="159"/>
      <c r="K1150" s="1421"/>
      <c r="L1150" s="296">
        <f t="shared" si="281"/>
        <v>0</v>
      </c>
      <c r="M1150" s="12">
        <f aca="true" t="shared" si="282" ref="M1150:M1170">(IF($E1150&lt;&gt;0,$M$2,IF($L1150&lt;&gt;0,$M$2,"")))</f>
      </c>
      <c r="N1150" s="13"/>
    </row>
    <row r="1151" spans="2:14" ht="15.75">
      <c r="B1151" s="367"/>
      <c r="C1151" s="372">
        <v>5219</v>
      </c>
      <c r="D1151" s="373" t="s">
        <v>631</v>
      </c>
      <c r="E1151" s="288">
        <f t="shared" si="280"/>
        <v>0</v>
      </c>
      <c r="F1151" s="173"/>
      <c r="G1151" s="174"/>
      <c r="H1151" s="1422"/>
      <c r="I1151" s="173"/>
      <c r="J1151" s="174"/>
      <c r="K1151" s="1422"/>
      <c r="L1151" s="288">
        <f t="shared" si="281"/>
        <v>0</v>
      </c>
      <c r="M1151" s="12">
        <f t="shared" si="282"/>
      </c>
      <c r="N1151" s="13"/>
    </row>
    <row r="1152" spans="2:14" ht="15.75">
      <c r="B1152" s="366">
        <v>5300</v>
      </c>
      <c r="C1152" s="1786" t="s">
        <v>632</v>
      </c>
      <c r="D1152" s="1787"/>
      <c r="E1152" s="311">
        <f aca="true" t="shared" si="283" ref="E1152:L1152">SUM(E1153:E1154)</f>
        <v>0</v>
      </c>
      <c r="F1152" s="275">
        <f t="shared" si="283"/>
        <v>0</v>
      </c>
      <c r="G1152" s="276">
        <f t="shared" si="283"/>
        <v>0</v>
      </c>
      <c r="H1152" s="277">
        <f t="shared" si="283"/>
        <v>0</v>
      </c>
      <c r="I1152" s="275">
        <f t="shared" si="283"/>
        <v>0</v>
      </c>
      <c r="J1152" s="276">
        <f t="shared" si="283"/>
        <v>0</v>
      </c>
      <c r="K1152" s="277">
        <f t="shared" si="283"/>
        <v>0</v>
      </c>
      <c r="L1152" s="311">
        <f t="shared" si="283"/>
        <v>0</v>
      </c>
      <c r="M1152" s="12">
        <f t="shared" si="282"/>
      </c>
      <c r="N1152" s="13"/>
    </row>
    <row r="1153" spans="2:14" ht="15.75">
      <c r="B1153" s="367"/>
      <c r="C1153" s="368">
        <v>5301</v>
      </c>
      <c r="D1153" s="369" t="s">
        <v>310</v>
      </c>
      <c r="E1153" s="282">
        <f>F1153+G1153+H1153</f>
        <v>0</v>
      </c>
      <c r="F1153" s="152"/>
      <c r="G1153" s="153"/>
      <c r="H1153" s="1419"/>
      <c r="I1153" s="152"/>
      <c r="J1153" s="153"/>
      <c r="K1153" s="1419"/>
      <c r="L1153" s="282">
        <f>I1153+J1153+K1153</f>
        <v>0</v>
      </c>
      <c r="M1153" s="12">
        <f t="shared" si="282"/>
      </c>
      <c r="N1153" s="13"/>
    </row>
    <row r="1154" spans="2:14" ht="15.75">
      <c r="B1154" s="367"/>
      <c r="C1154" s="372">
        <v>5309</v>
      </c>
      <c r="D1154" s="373" t="s">
        <v>633</v>
      </c>
      <c r="E1154" s="288">
        <f>F1154+G1154+H1154</f>
        <v>0</v>
      </c>
      <c r="F1154" s="173"/>
      <c r="G1154" s="174"/>
      <c r="H1154" s="1422"/>
      <c r="I1154" s="173"/>
      <c r="J1154" s="174"/>
      <c r="K1154" s="1422"/>
      <c r="L1154" s="288">
        <f>I1154+J1154+K1154</f>
        <v>0</v>
      </c>
      <c r="M1154" s="12">
        <f t="shared" si="282"/>
      </c>
      <c r="N1154" s="13"/>
    </row>
    <row r="1155" spans="2:14" ht="15.75">
      <c r="B1155" s="366">
        <v>5400</v>
      </c>
      <c r="C1155" s="1786" t="s">
        <v>692</v>
      </c>
      <c r="D1155" s="1787"/>
      <c r="E1155" s="311">
        <f>F1155+G1155+H1155</f>
        <v>0</v>
      </c>
      <c r="F1155" s="1423"/>
      <c r="G1155" s="1424"/>
      <c r="H1155" s="1425"/>
      <c r="I1155" s="1423"/>
      <c r="J1155" s="1424"/>
      <c r="K1155" s="1425"/>
      <c r="L1155" s="311">
        <f>I1155+J1155+K1155</f>
        <v>0</v>
      </c>
      <c r="M1155" s="12">
        <f t="shared" si="282"/>
      </c>
      <c r="N1155" s="13"/>
    </row>
    <row r="1156" spans="2:14" ht="15.75">
      <c r="B1156" s="273">
        <v>5500</v>
      </c>
      <c r="C1156" s="1782" t="s">
        <v>693</v>
      </c>
      <c r="D1156" s="1783"/>
      <c r="E1156" s="311">
        <f aca="true" t="shared" si="284" ref="E1156:L1156">SUM(E1157:E1160)</f>
        <v>0</v>
      </c>
      <c r="F1156" s="275">
        <f t="shared" si="284"/>
        <v>0</v>
      </c>
      <c r="G1156" s="276">
        <f t="shared" si="284"/>
        <v>0</v>
      </c>
      <c r="H1156" s="277">
        <f t="shared" si="284"/>
        <v>0</v>
      </c>
      <c r="I1156" s="275">
        <f t="shared" si="284"/>
        <v>0</v>
      </c>
      <c r="J1156" s="276">
        <f t="shared" si="284"/>
        <v>0</v>
      </c>
      <c r="K1156" s="277">
        <f t="shared" si="284"/>
        <v>0</v>
      </c>
      <c r="L1156" s="311">
        <f t="shared" si="284"/>
        <v>0</v>
      </c>
      <c r="M1156" s="12">
        <f t="shared" si="282"/>
      </c>
      <c r="N1156" s="13"/>
    </row>
    <row r="1157" spans="2:14" ht="15.75">
      <c r="B1157" s="363"/>
      <c r="C1157" s="280">
        <v>5501</v>
      </c>
      <c r="D1157" s="312" t="s">
        <v>694</v>
      </c>
      <c r="E1157" s="282">
        <f>F1157+G1157+H1157</f>
        <v>0</v>
      </c>
      <c r="F1157" s="152"/>
      <c r="G1157" s="153"/>
      <c r="H1157" s="1419"/>
      <c r="I1157" s="152"/>
      <c r="J1157" s="153"/>
      <c r="K1157" s="1419"/>
      <c r="L1157" s="282">
        <f>I1157+J1157+K1157</f>
        <v>0</v>
      </c>
      <c r="M1157" s="12">
        <f t="shared" si="282"/>
      </c>
      <c r="N1157" s="13"/>
    </row>
    <row r="1158" spans="2:14" ht="15.75">
      <c r="B1158" s="363"/>
      <c r="C1158" s="294">
        <v>5502</v>
      </c>
      <c r="D1158" s="295" t="s">
        <v>695</v>
      </c>
      <c r="E1158" s="296">
        <f>F1158+G1158+H1158</f>
        <v>0</v>
      </c>
      <c r="F1158" s="158"/>
      <c r="G1158" s="159"/>
      <c r="H1158" s="1421"/>
      <c r="I1158" s="158"/>
      <c r="J1158" s="159"/>
      <c r="K1158" s="1421"/>
      <c r="L1158" s="296">
        <f>I1158+J1158+K1158</f>
        <v>0</v>
      </c>
      <c r="M1158" s="12">
        <f t="shared" si="282"/>
      </c>
      <c r="N1158" s="13"/>
    </row>
    <row r="1159" spans="2:14" ht="15.75">
      <c r="B1159" s="363"/>
      <c r="C1159" s="294">
        <v>5503</v>
      </c>
      <c r="D1159" s="364" t="s">
        <v>696</v>
      </c>
      <c r="E1159" s="296">
        <f>F1159+G1159+H1159</f>
        <v>0</v>
      </c>
      <c r="F1159" s="158"/>
      <c r="G1159" s="159"/>
      <c r="H1159" s="1421"/>
      <c r="I1159" s="158"/>
      <c r="J1159" s="159"/>
      <c r="K1159" s="1421"/>
      <c r="L1159" s="296">
        <f>I1159+J1159+K1159</f>
        <v>0</v>
      </c>
      <c r="M1159" s="12">
        <f t="shared" si="282"/>
      </c>
      <c r="N1159" s="13"/>
    </row>
    <row r="1160" spans="2:14" ht="15.75">
      <c r="B1160" s="363"/>
      <c r="C1160" s="286">
        <v>5504</v>
      </c>
      <c r="D1160" s="340" t="s">
        <v>697</v>
      </c>
      <c r="E1160" s="288">
        <f>F1160+G1160+H1160</f>
        <v>0</v>
      </c>
      <c r="F1160" s="173"/>
      <c r="G1160" s="174"/>
      <c r="H1160" s="1422"/>
      <c r="I1160" s="173"/>
      <c r="J1160" s="174"/>
      <c r="K1160" s="1422"/>
      <c r="L1160" s="288">
        <f>I1160+J1160+K1160</f>
        <v>0</v>
      </c>
      <c r="M1160" s="12">
        <f t="shared" si="282"/>
      </c>
      <c r="N1160" s="13"/>
    </row>
    <row r="1161" spans="2:14" ht="15.75">
      <c r="B1161" s="366">
        <v>5700</v>
      </c>
      <c r="C1161" s="1788" t="s">
        <v>923</v>
      </c>
      <c r="D1161" s="1789"/>
      <c r="E1161" s="311">
        <f aca="true" t="shared" si="285" ref="E1161:L1161">SUM(E1162:E1164)</f>
        <v>0</v>
      </c>
      <c r="F1161" s="275">
        <f t="shared" si="285"/>
        <v>0</v>
      </c>
      <c r="G1161" s="276">
        <f t="shared" si="285"/>
        <v>0</v>
      </c>
      <c r="H1161" s="277">
        <f t="shared" si="285"/>
        <v>0</v>
      </c>
      <c r="I1161" s="275">
        <f t="shared" si="285"/>
        <v>0</v>
      </c>
      <c r="J1161" s="276">
        <f t="shared" si="285"/>
        <v>0</v>
      </c>
      <c r="K1161" s="277">
        <f t="shared" si="285"/>
        <v>0</v>
      </c>
      <c r="L1161" s="311">
        <f t="shared" si="285"/>
        <v>0</v>
      </c>
      <c r="M1161" s="12">
        <f t="shared" si="282"/>
      </c>
      <c r="N1161" s="13"/>
    </row>
    <row r="1162" spans="2:14" ht="15.75">
      <c r="B1162" s="367"/>
      <c r="C1162" s="368">
        <v>5701</v>
      </c>
      <c r="D1162" s="369" t="s">
        <v>698</v>
      </c>
      <c r="E1162" s="282">
        <f>F1162+G1162+H1162</f>
        <v>0</v>
      </c>
      <c r="F1162" s="1473">
        <v>0</v>
      </c>
      <c r="G1162" s="1473">
        <v>0</v>
      </c>
      <c r="H1162" s="1473">
        <v>0</v>
      </c>
      <c r="I1162" s="1473">
        <v>0</v>
      </c>
      <c r="J1162" s="1473">
        <v>0</v>
      </c>
      <c r="K1162" s="1473">
        <v>0</v>
      </c>
      <c r="L1162" s="282">
        <f>I1162+J1162+K1162</f>
        <v>0</v>
      </c>
      <c r="M1162" s="12">
        <f t="shared" si="282"/>
      </c>
      <c r="N1162" s="13"/>
    </row>
    <row r="1163" spans="2:14" ht="15.75">
      <c r="B1163" s="367"/>
      <c r="C1163" s="374">
        <v>5702</v>
      </c>
      <c r="D1163" s="375" t="s">
        <v>699</v>
      </c>
      <c r="E1163" s="315">
        <f>F1163+G1163+H1163</f>
        <v>0</v>
      </c>
      <c r="F1163" s="1473">
        <v>0</v>
      </c>
      <c r="G1163" s="1473">
        <v>0</v>
      </c>
      <c r="H1163" s="1473">
        <v>0</v>
      </c>
      <c r="I1163" s="1473">
        <v>0</v>
      </c>
      <c r="J1163" s="1473">
        <v>0</v>
      </c>
      <c r="K1163" s="1473">
        <v>0</v>
      </c>
      <c r="L1163" s="315">
        <f>I1163+J1163+K1163</f>
        <v>0</v>
      </c>
      <c r="M1163" s="12">
        <f t="shared" si="282"/>
      </c>
      <c r="N1163" s="13"/>
    </row>
    <row r="1164" spans="2:14" ht="15.75">
      <c r="B1164" s="293"/>
      <c r="C1164" s="376">
        <v>4071</v>
      </c>
      <c r="D1164" s="377" t="s">
        <v>700</v>
      </c>
      <c r="E1164" s="378">
        <f>F1164+G1164+H1164</f>
        <v>0</v>
      </c>
      <c r="F1164" s="1473">
        <v>0</v>
      </c>
      <c r="G1164" s="1473">
        <v>0</v>
      </c>
      <c r="H1164" s="1473">
        <v>0</v>
      </c>
      <c r="I1164" s="1473">
        <v>0</v>
      </c>
      <c r="J1164" s="1473">
        <v>0</v>
      </c>
      <c r="K1164" s="1473">
        <v>0</v>
      </c>
      <c r="L1164" s="378">
        <f>I1164+J1164+K1164</f>
        <v>0</v>
      </c>
      <c r="M1164" s="12">
        <f t="shared" si="282"/>
      </c>
      <c r="N1164" s="13"/>
    </row>
    <row r="1165" spans="2:14" ht="15.75">
      <c r="B1165" s="583"/>
      <c r="C1165" s="1784" t="s">
        <v>701</v>
      </c>
      <c r="D1165" s="1785"/>
      <c r="E1165" s="1439"/>
      <c r="F1165" s="1439"/>
      <c r="G1165" s="1439"/>
      <c r="H1165" s="1439"/>
      <c r="I1165" s="1439"/>
      <c r="J1165" s="1439"/>
      <c r="K1165" s="1439"/>
      <c r="L1165" s="1440"/>
      <c r="M1165" s="12">
        <f t="shared" si="282"/>
      </c>
      <c r="N1165" s="13"/>
    </row>
    <row r="1166" spans="2:14" ht="15.75">
      <c r="B1166" s="382">
        <v>98</v>
      </c>
      <c r="C1166" s="1784" t="s">
        <v>701</v>
      </c>
      <c r="D1166" s="1785"/>
      <c r="E1166" s="383">
        <f>F1166+G1166+H1166</f>
        <v>0</v>
      </c>
      <c r="F1166" s="1430"/>
      <c r="G1166" s="1431"/>
      <c r="H1166" s="1432"/>
      <c r="I1166" s="1462">
        <v>0</v>
      </c>
      <c r="J1166" s="1463">
        <v>0</v>
      </c>
      <c r="K1166" s="1464">
        <v>0</v>
      </c>
      <c r="L1166" s="383">
        <f>I1166+J1166+K1166</f>
        <v>0</v>
      </c>
      <c r="M1166" s="12">
        <f t="shared" si="282"/>
      </c>
      <c r="N1166" s="13"/>
    </row>
    <row r="1167" spans="2:14" ht="15.75">
      <c r="B1167" s="1434"/>
      <c r="C1167" s="1435"/>
      <c r="D1167" s="1436"/>
      <c r="E1167" s="270"/>
      <c r="F1167" s="270"/>
      <c r="G1167" s="270"/>
      <c r="H1167" s="270"/>
      <c r="I1167" s="270"/>
      <c r="J1167" s="270"/>
      <c r="K1167" s="270"/>
      <c r="L1167" s="271"/>
      <c r="M1167" s="12">
        <f t="shared" si="282"/>
      </c>
      <c r="N1167" s="13"/>
    </row>
    <row r="1168" spans="2:14" ht="15.75">
      <c r="B1168" s="1437"/>
      <c r="C1168" s="111"/>
      <c r="D1168" s="1438"/>
      <c r="E1168" s="219"/>
      <c r="F1168" s="219"/>
      <c r="G1168" s="219"/>
      <c r="H1168" s="219"/>
      <c r="I1168" s="219"/>
      <c r="J1168" s="219"/>
      <c r="K1168" s="219"/>
      <c r="L1168" s="390"/>
      <c r="M1168" s="12">
        <f t="shared" si="282"/>
      </c>
      <c r="N1168" s="13"/>
    </row>
    <row r="1169" spans="2:14" ht="15.75">
      <c r="B1169" s="1437"/>
      <c r="C1169" s="111"/>
      <c r="D1169" s="1438"/>
      <c r="E1169" s="219"/>
      <c r="F1169" s="219"/>
      <c r="G1169" s="219"/>
      <c r="H1169" s="219"/>
      <c r="I1169" s="219"/>
      <c r="J1169" s="219"/>
      <c r="K1169" s="219"/>
      <c r="L1169" s="390"/>
      <c r="M1169" s="12">
        <f t="shared" si="282"/>
      </c>
      <c r="N1169" s="13"/>
    </row>
    <row r="1170" spans="2:14" ht="15.75">
      <c r="B1170" s="1465"/>
      <c r="C1170" s="394" t="s">
        <v>748</v>
      </c>
      <c r="D1170" s="1433">
        <f>+B1170</f>
        <v>0</v>
      </c>
      <c r="E1170" s="396">
        <f aca="true" t="shared" si="286" ref="E1170:L1170">SUM(E1054,E1057,E1063,E1071,E1072,E1090,E1094,E1100,E1103,E1104,E1105,E1106,E1107,E1116,E1123,E1124,E1125,E1126,E1133,E1137,E1138,E1139,E1140,E1143,E1144,E1152,E1155,E1156,E1161)+E1166</f>
        <v>0</v>
      </c>
      <c r="F1170" s="397">
        <f t="shared" si="286"/>
        <v>0</v>
      </c>
      <c r="G1170" s="398">
        <f t="shared" si="286"/>
        <v>0</v>
      </c>
      <c r="H1170" s="399">
        <f t="shared" si="286"/>
        <v>0</v>
      </c>
      <c r="I1170" s="397">
        <f t="shared" si="286"/>
        <v>0</v>
      </c>
      <c r="J1170" s="398">
        <f t="shared" si="286"/>
        <v>252219</v>
      </c>
      <c r="K1170" s="399">
        <f t="shared" si="286"/>
        <v>0</v>
      </c>
      <c r="L1170" s="396">
        <f t="shared" si="286"/>
        <v>252219</v>
      </c>
      <c r="M1170" s="12">
        <f t="shared" si="282"/>
        <v>1</v>
      </c>
      <c r="N1170" s="73" t="str">
        <f>LEFT(C1051,1)</f>
        <v>5</v>
      </c>
    </row>
    <row r="1171" spans="2:13" ht="15.75">
      <c r="B1171" s="79" t="s">
        <v>120</v>
      </c>
      <c r="C1171" s="1"/>
      <c r="L1171" s="6"/>
      <c r="M1171" s="7">
        <f>(IF($E1170&lt;&gt;0,$M$2,IF($L1170&lt;&gt;0,$M$2,"")))</f>
        <v>1</v>
      </c>
    </row>
    <row r="1172" spans="2:13" ht="15.75">
      <c r="B1172" s="1368"/>
      <c r="C1172" s="1368"/>
      <c r="D1172" s="1369"/>
      <c r="E1172" s="1368"/>
      <c r="F1172" s="1368"/>
      <c r="G1172" s="1368"/>
      <c r="H1172" s="1368"/>
      <c r="I1172" s="1368"/>
      <c r="J1172" s="1368"/>
      <c r="K1172" s="1368"/>
      <c r="L1172" s="1370"/>
      <c r="M1172" s="7">
        <f>(IF($E1170&lt;&gt;0,$M$2,IF($L1170&lt;&gt;0,$M$2,"")))</f>
        <v>1</v>
      </c>
    </row>
    <row r="1173" spans="2:13" ht="18.75"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77"/>
      <c r="M1173" s="74">
        <f>(IF(E1168&lt;&gt;0,$G$2,IF(L1168&lt;&gt;0,$G$2,"")))</f>
      </c>
    </row>
    <row r="1174" spans="2:13" ht="18.75"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77"/>
      <c r="M1174" s="74">
        <f>(IF(E1169&lt;&gt;0,$G$2,IF(L1169&lt;&gt;0,$G$2,"")))</f>
      </c>
    </row>
    <row r="1175" spans="2:13" ht="15.75">
      <c r="B1175" s="6"/>
      <c r="C1175" s="6"/>
      <c r="D1175" s="522"/>
      <c r="E1175" s="38"/>
      <c r="F1175" s="38"/>
      <c r="G1175" s="38"/>
      <c r="H1175" s="38"/>
      <c r="I1175" s="38"/>
      <c r="J1175" s="38"/>
      <c r="K1175" s="38"/>
      <c r="L1175" s="38"/>
      <c r="M1175" s="7">
        <f>(IF($E1309&lt;&gt;0,$M$2,IF($L1309&lt;&gt;0,$M$2,"")))</f>
        <v>1</v>
      </c>
    </row>
    <row r="1176" spans="2:13" ht="15.75">
      <c r="B1176" s="6"/>
      <c r="C1176" s="1366"/>
      <c r="D1176" s="1367"/>
      <c r="E1176" s="38"/>
      <c r="F1176" s="38"/>
      <c r="G1176" s="38"/>
      <c r="H1176" s="38"/>
      <c r="I1176" s="38"/>
      <c r="J1176" s="38"/>
      <c r="K1176" s="38"/>
      <c r="L1176" s="38"/>
      <c r="M1176" s="7">
        <f>(IF($E1309&lt;&gt;0,$M$2,IF($L1309&lt;&gt;0,$M$2,"")))</f>
        <v>1</v>
      </c>
    </row>
    <row r="1177" spans="2:13" ht="15.75">
      <c r="B1177" s="1794" t="str">
        <f>$B$7</f>
        <v>ОТЧЕТНИ ДАННИ ПО ЕБК ЗА СМЕТКИТЕ ЗА СРЕДСТВАТА ОТ ЕВРОПЕЙСКИЯ СЪЮЗ - КСФ</v>
      </c>
      <c r="C1177" s="1795"/>
      <c r="D1177" s="1795"/>
      <c r="E1177" s="243"/>
      <c r="F1177" s="243"/>
      <c r="G1177" s="238"/>
      <c r="H1177" s="238"/>
      <c r="I1177" s="238"/>
      <c r="J1177" s="238"/>
      <c r="K1177" s="238"/>
      <c r="L1177" s="238"/>
      <c r="M1177" s="7">
        <f>(IF($E1309&lt;&gt;0,$M$2,IF($L1309&lt;&gt;0,$M$2,"")))</f>
        <v>1</v>
      </c>
    </row>
    <row r="1178" spans="2:13" ht="15.75">
      <c r="B1178" s="229"/>
      <c r="C1178" s="392"/>
      <c r="D1178" s="401"/>
      <c r="E1178" s="407" t="s">
        <v>468</v>
      </c>
      <c r="F1178" s="407" t="s">
        <v>842</v>
      </c>
      <c r="G1178" s="238"/>
      <c r="H1178" s="1363" t="s">
        <v>1266</v>
      </c>
      <c r="I1178" s="1364"/>
      <c r="J1178" s="1365"/>
      <c r="K1178" s="238"/>
      <c r="L1178" s="238"/>
      <c r="M1178" s="7">
        <f>(IF($E1309&lt;&gt;0,$M$2,IF($L1309&lt;&gt;0,$M$2,"")))</f>
        <v>1</v>
      </c>
    </row>
    <row r="1179" spans="2:13" ht="18.75">
      <c r="B1179" s="1796" t="str">
        <f>$B$9</f>
        <v>Твърдица</v>
      </c>
      <c r="C1179" s="1797"/>
      <c r="D1179" s="1798"/>
      <c r="E1179" s="115">
        <f>$E$9</f>
        <v>43101</v>
      </c>
      <c r="F1179" s="227">
        <f>$F$9</f>
        <v>43404</v>
      </c>
      <c r="G1179" s="238"/>
      <c r="H1179" s="238"/>
      <c r="I1179" s="238"/>
      <c r="J1179" s="238"/>
      <c r="K1179" s="238"/>
      <c r="L1179" s="238"/>
      <c r="M1179" s="7">
        <f>(IF($E1309&lt;&gt;0,$M$2,IF($L1309&lt;&gt;0,$M$2,"")))</f>
        <v>1</v>
      </c>
    </row>
    <row r="1180" spans="2:13" ht="15.75">
      <c r="B1180" s="228" t="str">
        <f>$B$10</f>
        <v>(наименование на разпоредителя с бюджет)</v>
      </c>
      <c r="C1180" s="229"/>
      <c r="D1180" s="230"/>
      <c r="E1180" s="238"/>
      <c r="F1180" s="238"/>
      <c r="G1180" s="238"/>
      <c r="H1180" s="238"/>
      <c r="I1180" s="238"/>
      <c r="J1180" s="238"/>
      <c r="K1180" s="238"/>
      <c r="L1180" s="238"/>
      <c r="M1180" s="7">
        <f>(IF($E1309&lt;&gt;0,$M$2,IF($L1309&lt;&gt;0,$M$2,"")))</f>
        <v>1</v>
      </c>
    </row>
    <row r="1181" spans="2:13" ht="15.75">
      <c r="B1181" s="228"/>
      <c r="C1181" s="229"/>
      <c r="D1181" s="230"/>
      <c r="E1181" s="238"/>
      <c r="F1181" s="238"/>
      <c r="G1181" s="238"/>
      <c r="H1181" s="238"/>
      <c r="I1181" s="238"/>
      <c r="J1181" s="238"/>
      <c r="K1181" s="238"/>
      <c r="L1181" s="238"/>
      <c r="M1181" s="7">
        <f>(IF($E1309&lt;&gt;0,$M$2,IF($L1309&lt;&gt;0,$M$2,"")))</f>
        <v>1</v>
      </c>
    </row>
    <row r="1182" spans="2:13" ht="19.5">
      <c r="B1182" s="1799" t="str">
        <f>$B$12</f>
        <v>Твърдица</v>
      </c>
      <c r="C1182" s="1800"/>
      <c r="D1182" s="1801"/>
      <c r="E1182" s="411" t="s">
        <v>898</v>
      </c>
      <c r="F1182" s="1361" t="str">
        <f>$F$12</f>
        <v>7004</v>
      </c>
      <c r="G1182" s="238"/>
      <c r="H1182" s="238"/>
      <c r="I1182" s="238"/>
      <c r="J1182" s="238"/>
      <c r="K1182" s="238"/>
      <c r="L1182" s="238"/>
      <c r="M1182" s="7">
        <f>(IF($E1309&lt;&gt;0,$M$2,IF($L1309&lt;&gt;0,$M$2,"")))</f>
        <v>1</v>
      </c>
    </row>
    <row r="1183" spans="2:13" ht="15.75">
      <c r="B1183" s="234" t="str">
        <f>$B$13</f>
        <v>(наименование на първостепенния разпоредител с бюджет)</v>
      </c>
      <c r="C1183" s="229"/>
      <c r="D1183" s="230"/>
      <c r="E1183" s="1362"/>
      <c r="F1183" s="243"/>
      <c r="G1183" s="238"/>
      <c r="H1183" s="238"/>
      <c r="I1183" s="238"/>
      <c r="J1183" s="238"/>
      <c r="K1183" s="238"/>
      <c r="L1183" s="238"/>
      <c r="M1183" s="7">
        <f>(IF($E1309&lt;&gt;0,$M$2,IF($L1309&lt;&gt;0,$M$2,"")))</f>
        <v>1</v>
      </c>
    </row>
    <row r="1184" spans="2:13" ht="19.5">
      <c r="B1184" s="237"/>
      <c r="C1184" s="238"/>
      <c r="D1184" s="124" t="s">
        <v>899</v>
      </c>
      <c r="E1184" s="239">
        <f>$E$15</f>
        <v>98</v>
      </c>
      <c r="F1184" s="415" t="str">
        <f>$F$15</f>
        <v>СЕС - КСФ</v>
      </c>
      <c r="G1184" s="219"/>
      <c r="H1184" s="219"/>
      <c r="I1184" s="219"/>
      <c r="J1184" s="219"/>
      <c r="K1184" s="219"/>
      <c r="L1184" s="219"/>
      <c r="M1184" s="7">
        <f>(IF($E1309&lt;&gt;0,$M$2,IF($L1309&lt;&gt;0,$M$2,"")))</f>
        <v>1</v>
      </c>
    </row>
    <row r="1185" spans="2:13" ht="15.75">
      <c r="B1185" s="229"/>
      <c r="C1185" s="392"/>
      <c r="D1185" s="401"/>
      <c r="E1185" s="238"/>
      <c r="F1185" s="410"/>
      <c r="G1185" s="410"/>
      <c r="H1185" s="410"/>
      <c r="I1185" s="410"/>
      <c r="J1185" s="410"/>
      <c r="K1185" s="410"/>
      <c r="L1185" s="1378" t="s">
        <v>469</v>
      </c>
      <c r="M1185" s="7">
        <f>(IF($E1309&lt;&gt;0,$M$2,IF($L1309&lt;&gt;0,$M$2,"")))</f>
        <v>1</v>
      </c>
    </row>
    <row r="1186" spans="2:13" ht="18.75">
      <c r="B1186" s="248"/>
      <c r="C1186" s="249"/>
      <c r="D1186" s="250" t="s">
        <v>719</v>
      </c>
      <c r="E1186" s="1802" t="s">
        <v>2031</v>
      </c>
      <c r="F1186" s="1803"/>
      <c r="G1186" s="1803"/>
      <c r="H1186" s="1804"/>
      <c r="I1186" s="1805" t="s">
        <v>2032</v>
      </c>
      <c r="J1186" s="1806"/>
      <c r="K1186" s="1806"/>
      <c r="L1186" s="1807"/>
      <c r="M1186" s="7">
        <f>(IF($E1309&lt;&gt;0,$M$2,IF($L1309&lt;&gt;0,$M$2,"")))</f>
        <v>1</v>
      </c>
    </row>
    <row r="1187" spans="2:13" ht="56.25">
      <c r="B1187" s="251" t="s">
        <v>62</v>
      </c>
      <c r="C1187" s="252" t="s">
        <v>470</v>
      </c>
      <c r="D1187" s="253" t="s">
        <v>720</v>
      </c>
      <c r="E1187" s="1404" t="str">
        <f>$E$20</f>
        <v>Уточнен план                Общо</v>
      </c>
      <c r="F1187" s="1408" t="str">
        <f>$F$20</f>
        <v>държавни дейности</v>
      </c>
      <c r="G1187" s="1409" t="str">
        <f>$G$20</f>
        <v>местни дейности</v>
      </c>
      <c r="H1187" s="1410" t="str">
        <f>$H$20</f>
        <v>дофинансиране</v>
      </c>
      <c r="I1187" s="254" t="str">
        <f>$I$20</f>
        <v>държавни дейности -ОТЧЕТ</v>
      </c>
      <c r="J1187" s="255" t="str">
        <f>$J$20</f>
        <v>местни дейности - ОТЧЕТ</v>
      </c>
      <c r="K1187" s="256" t="str">
        <f>$K$20</f>
        <v>дофинансиране - ОТЧЕТ</v>
      </c>
      <c r="L1187" s="1669" t="str">
        <f>$L$20</f>
        <v>ОТЧЕТ                                    ОБЩО</v>
      </c>
      <c r="M1187" s="7">
        <f>(IF($E1309&lt;&gt;0,$M$2,IF($L1309&lt;&gt;0,$M$2,"")))</f>
        <v>1</v>
      </c>
    </row>
    <row r="1188" spans="2:13" ht="18.75">
      <c r="B1188" s="259"/>
      <c r="C1188" s="260"/>
      <c r="D1188" s="261" t="s">
        <v>750</v>
      </c>
      <c r="E1188" s="1456" t="str">
        <f>$E$21</f>
        <v>(1)</v>
      </c>
      <c r="F1188" s="143" t="str">
        <f>$F$21</f>
        <v>(2)</v>
      </c>
      <c r="G1188" s="144" t="str">
        <f>$G$21</f>
        <v>(3)</v>
      </c>
      <c r="H1188" s="145" t="str">
        <f>$H$21</f>
        <v>(4)</v>
      </c>
      <c r="I1188" s="262" t="str">
        <f>$I$21</f>
        <v>(5)</v>
      </c>
      <c r="J1188" s="263" t="str">
        <f>$J$21</f>
        <v>(6)</v>
      </c>
      <c r="K1188" s="264" t="str">
        <f>$K$21</f>
        <v>(7)</v>
      </c>
      <c r="L1188" s="265" t="str">
        <f>$L$21</f>
        <v>(8)</v>
      </c>
      <c r="M1188" s="7">
        <f>(IF($E1309&lt;&gt;0,$M$2,IF($L1309&lt;&gt;0,$M$2,"")))</f>
        <v>1</v>
      </c>
    </row>
    <row r="1189" spans="2:13" ht="15.75">
      <c r="B1189" s="1452"/>
      <c r="C1189" s="1608">
        <f>VLOOKUP(D1189,OP_LIST2,2,FALSE)</f>
        <v>98315</v>
      </c>
      <c r="D1189" s="1453" t="s">
        <v>1251</v>
      </c>
      <c r="E1189" s="390"/>
      <c r="F1189" s="1442"/>
      <c r="G1189" s="1443"/>
      <c r="H1189" s="1444"/>
      <c r="I1189" s="1442"/>
      <c r="J1189" s="1443"/>
      <c r="K1189" s="1444"/>
      <c r="L1189" s="1441"/>
      <c r="M1189" s="7">
        <f>(IF($E1309&lt;&gt;0,$M$2,IF($L1309&lt;&gt;0,$M$2,"")))</f>
        <v>1</v>
      </c>
    </row>
    <row r="1190" spans="2:13" ht="15.75">
      <c r="B1190" s="1455"/>
      <c r="C1190" s="1460">
        <f>VLOOKUP(D1191,EBK_DEIN2,2,FALSE)</f>
        <v>5524</v>
      </c>
      <c r="D1190" s="1459" t="s">
        <v>799</v>
      </c>
      <c r="E1190" s="390"/>
      <c r="F1190" s="1445"/>
      <c r="G1190" s="1446"/>
      <c r="H1190" s="1447"/>
      <c r="I1190" s="1445"/>
      <c r="J1190" s="1446"/>
      <c r="K1190" s="1447"/>
      <c r="L1190" s="1441"/>
      <c r="M1190" s="7">
        <f>(IF($E1309&lt;&gt;0,$M$2,IF($L1309&lt;&gt;0,$M$2,"")))</f>
        <v>1</v>
      </c>
    </row>
    <row r="1191" spans="2:13" ht="15.75">
      <c r="B1191" s="1451"/>
      <c r="C1191" s="1587">
        <f>+C1190</f>
        <v>5524</v>
      </c>
      <c r="D1191" s="1453" t="s">
        <v>563</v>
      </c>
      <c r="E1191" s="390"/>
      <c r="F1191" s="1445"/>
      <c r="G1191" s="1446"/>
      <c r="H1191" s="1447"/>
      <c r="I1191" s="1445"/>
      <c r="J1191" s="1446"/>
      <c r="K1191" s="1447"/>
      <c r="L1191" s="1441"/>
      <c r="M1191" s="7">
        <f>(IF($E1309&lt;&gt;0,$M$2,IF($L1309&lt;&gt;0,$M$2,"")))</f>
        <v>1</v>
      </c>
    </row>
    <row r="1192" spans="2:13" ht="15.75">
      <c r="B1192" s="1457"/>
      <c r="C1192" s="1454"/>
      <c r="D1192" s="1458" t="s">
        <v>721</v>
      </c>
      <c r="E1192" s="390"/>
      <c r="F1192" s="1448"/>
      <c r="G1192" s="1449"/>
      <c r="H1192" s="1450"/>
      <c r="I1192" s="1448"/>
      <c r="J1192" s="1449"/>
      <c r="K1192" s="1450"/>
      <c r="L1192" s="1441"/>
      <c r="M1192" s="7">
        <f>(IF($E1309&lt;&gt;0,$M$2,IF($L1309&lt;&gt;0,$M$2,"")))</f>
        <v>1</v>
      </c>
    </row>
    <row r="1193" spans="2:14" ht="15.75">
      <c r="B1193" s="273">
        <v>100</v>
      </c>
      <c r="C1193" s="1808" t="s">
        <v>751</v>
      </c>
      <c r="D1193" s="1809"/>
      <c r="E1193" s="274">
        <f aca="true" t="shared" si="287" ref="E1193:L1193">SUM(E1194:E1195)</f>
        <v>0</v>
      </c>
      <c r="F1193" s="275">
        <f t="shared" si="287"/>
        <v>0</v>
      </c>
      <c r="G1193" s="276">
        <f t="shared" si="287"/>
        <v>0</v>
      </c>
      <c r="H1193" s="277">
        <f t="shared" si="287"/>
        <v>0</v>
      </c>
      <c r="I1193" s="275">
        <f t="shared" si="287"/>
        <v>0</v>
      </c>
      <c r="J1193" s="276">
        <f t="shared" si="287"/>
        <v>14325</v>
      </c>
      <c r="K1193" s="277">
        <f t="shared" si="287"/>
        <v>0</v>
      </c>
      <c r="L1193" s="274">
        <f t="shared" si="287"/>
        <v>14325</v>
      </c>
      <c r="M1193" s="12">
        <f aca="true" t="shared" si="288" ref="M1193:M1224">(IF($E1193&lt;&gt;0,$M$2,IF($L1193&lt;&gt;0,$M$2,"")))</f>
        <v>1</v>
      </c>
      <c r="N1193" s="13"/>
    </row>
    <row r="1194" spans="2:14" ht="15.75">
      <c r="B1194" s="279"/>
      <c r="C1194" s="280">
        <v>101</v>
      </c>
      <c r="D1194" s="281" t="s">
        <v>752</v>
      </c>
      <c r="E1194" s="282">
        <f>F1194+G1194+H1194</f>
        <v>0</v>
      </c>
      <c r="F1194" s="152">
        <v>0</v>
      </c>
      <c r="G1194" s="153"/>
      <c r="H1194" s="1419"/>
      <c r="I1194" s="152"/>
      <c r="J1194" s="153">
        <v>14325</v>
      </c>
      <c r="K1194" s="1419"/>
      <c r="L1194" s="282">
        <f>I1194+J1194+K1194</f>
        <v>14325</v>
      </c>
      <c r="M1194" s="12">
        <f t="shared" si="288"/>
        <v>1</v>
      </c>
      <c r="N1194" s="13"/>
    </row>
    <row r="1195" spans="2:14" ht="15.75">
      <c r="B1195" s="279"/>
      <c r="C1195" s="286">
        <v>102</v>
      </c>
      <c r="D1195" s="287" t="s">
        <v>753</v>
      </c>
      <c r="E1195" s="288">
        <f>F1195+G1195+H1195</f>
        <v>0</v>
      </c>
      <c r="F1195" s="173"/>
      <c r="G1195" s="174"/>
      <c r="H1195" s="1422"/>
      <c r="I1195" s="173"/>
      <c r="J1195" s="174"/>
      <c r="K1195" s="1422"/>
      <c r="L1195" s="288">
        <f>I1195+J1195+K1195</f>
        <v>0</v>
      </c>
      <c r="M1195" s="12">
        <f t="shared" si="288"/>
      </c>
      <c r="N1195" s="13"/>
    </row>
    <row r="1196" spans="2:14" ht="15.75">
      <c r="B1196" s="273">
        <v>200</v>
      </c>
      <c r="C1196" s="1792" t="s">
        <v>754</v>
      </c>
      <c r="D1196" s="1793"/>
      <c r="E1196" s="274">
        <f aca="true" t="shared" si="289" ref="E1196:L1196">SUM(E1197:E1201)</f>
        <v>0</v>
      </c>
      <c r="F1196" s="275">
        <f t="shared" si="289"/>
        <v>0</v>
      </c>
      <c r="G1196" s="276">
        <f t="shared" si="289"/>
        <v>0</v>
      </c>
      <c r="H1196" s="277">
        <f t="shared" si="289"/>
        <v>0</v>
      </c>
      <c r="I1196" s="275">
        <f t="shared" si="289"/>
        <v>0</v>
      </c>
      <c r="J1196" s="276">
        <f t="shared" si="289"/>
        <v>28762</v>
      </c>
      <c r="K1196" s="277">
        <f t="shared" si="289"/>
        <v>0</v>
      </c>
      <c r="L1196" s="274">
        <f t="shared" si="289"/>
        <v>28762</v>
      </c>
      <c r="M1196" s="12">
        <f t="shared" si="288"/>
        <v>1</v>
      </c>
      <c r="N1196" s="13"/>
    </row>
    <row r="1197" spans="2:14" ht="15.75">
      <c r="B1197" s="292"/>
      <c r="C1197" s="280">
        <v>201</v>
      </c>
      <c r="D1197" s="281" t="s">
        <v>755</v>
      </c>
      <c r="E1197" s="282">
        <f>F1197+G1197+H1197</f>
        <v>0</v>
      </c>
      <c r="F1197" s="152"/>
      <c r="G1197" s="153"/>
      <c r="H1197" s="1419"/>
      <c r="I1197" s="152"/>
      <c r="J1197" s="153"/>
      <c r="K1197" s="1419"/>
      <c r="L1197" s="282">
        <f>I1197+J1197+K1197</f>
        <v>0</v>
      </c>
      <c r="M1197" s="12">
        <f t="shared" si="288"/>
      </c>
      <c r="N1197" s="13"/>
    </row>
    <row r="1198" spans="2:14" ht="15.75">
      <c r="B1198" s="293"/>
      <c r="C1198" s="294">
        <v>202</v>
      </c>
      <c r="D1198" s="295" t="s">
        <v>756</v>
      </c>
      <c r="E1198" s="296">
        <f>F1198+G1198+H1198</f>
        <v>0</v>
      </c>
      <c r="F1198" s="158"/>
      <c r="G1198" s="159"/>
      <c r="H1198" s="1421"/>
      <c r="I1198" s="158"/>
      <c r="J1198" s="159">
        <v>28762</v>
      </c>
      <c r="K1198" s="1421"/>
      <c r="L1198" s="296">
        <f>I1198+J1198+K1198</f>
        <v>28762</v>
      </c>
      <c r="M1198" s="12">
        <f t="shared" si="288"/>
        <v>1</v>
      </c>
      <c r="N1198" s="13"/>
    </row>
    <row r="1199" spans="2:14" ht="31.5">
      <c r="B1199" s="300"/>
      <c r="C1199" s="294">
        <v>205</v>
      </c>
      <c r="D1199" s="295" t="s">
        <v>604</v>
      </c>
      <c r="E1199" s="296">
        <f>F1199+G1199+H1199</f>
        <v>0</v>
      </c>
      <c r="F1199" s="158"/>
      <c r="G1199" s="159"/>
      <c r="H1199" s="1421"/>
      <c r="I1199" s="158"/>
      <c r="J1199" s="159"/>
      <c r="K1199" s="1421"/>
      <c r="L1199" s="296">
        <f>I1199+J1199+K1199</f>
        <v>0</v>
      </c>
      <c r="M1199" s="12">
        <f t="shared" si="288"/>
      </c>
      <c r="N1199" s="13"/>
    </row>
    <row r="1200" spans="2:14" ht="15.75">
      <c r="B1200" s="300"/>
      <c r="C1200" s="294">
        <v>208</v>
      </c>
      <c r="D1200" s="301" t="s">
        <v>605</v>
      </c>
      <c r="E1200" s="296">
        <f>F1200+G1200+H1200</f>
        <v>0</v>
      </c>
      <c r="F1200" s="158"/>
      <c r="G1200" s="159"/>
      <c r="H1200" s="1421"/>
      <c r="I1200" s="158"/>
      <c r="J1200" s="159"/>
      <c r="K1200" s="1421"/>
      <c r="L1200" s="296">
        <f>I1200+J1200+K1200</f>
        <v>0</v>
      </c>
      <c r="M1200" s="12">
        <f t="shared" si="288"/>
      </c>
      <c r="N1200" s="13"/>
    </row>
    <row r="1201" spans="2:14" ht="15.75">
      <c r="B1201" s="292"/>
      <c r="C1201" s="286">
        <v>209</v>
      </c>
      <c r="D1201" s="302" t="s">
        <v>606</v>
      </c>
      <c r="E1201" s="288">
        <f>F1201+G1201+H1201</f>
        <v>0</v>
      </c>
      <c r="F1201" s="173"/>
      <c r="G1201" s="174"/>
      <c r="H1201" s="1422"/>
      <c r="I1201" s="173"/>
      <c r="J1201" s="174"/>
      <c r="K1201" s="1422"/>
      <c r="L1201" s="288">
        <f>I1201+J1201+K1201</f>
        <v>0</v>
      </c>
      <c r="M1201" s="12">
        <f t="shared" si="288"/>
      </c>
      <c r="N1201" s="13"/>
    </row>
    <row r="1202" spans="2:14" ht="15.75">
      <c r="B1202" s="273">
        <v>500</v>
      </c>
      <c r="C1202" s="1810" t="s">
        <v>195</v>
      </c>
      <c r="D1202" s="1811"/>
      <c r="E1202" s="274">
        <f aca="true" t="shared" si="290" ref="E1202:L1202">SUM(E1203:E1209)</f>
        <v>0</v>
      </c>
      <c r="F1202" s="275">
        <f t="shared" si="290"/>
        <v>0</v>
      </c>
      <c r="G1202" s="276">
        <f t="shared" si="290"/>
        <v>0</v>
      </c>
      <c r="H1202" s="277">
        <f t="shared" si="290"/>
        <v>0</v>
      </c>
      <c r="I1202" s="275">
        <f t="shared" si="290"/>
        <v>0</v>
      </c>
      <c r="J1202" s="276">
        <f t="shared" si="290"/>
        <v>5340</v>
      </c>
      <c r="K1202" s="277">
        <f t="shared" si="290"/>
        <v>0</v>
      </c>
      <c r="L1202" s="274">
        <f t="shared" si="290"/>
        <v>5340</v>
      </c>
      <c r="M1202" s="12">
        <f t="shared" si="288"/>
        <v>1</v>
      </c>
      <c r="N1202" s="13"/>
    </row>
    <row r="1203" spans="2:14" ht="15.75">
      <c r="B1203" s="292"/>
      <c r="C1203" s="303">
        <v>551</v>
      </c>
      <c r="D1203" s="304" t="s">
        <v>196</v>
      </c>
      <c r="E1203" s="282">
        <f aca="true" t="shared" si="291" ref="E1203:E1210">F1203+G1203+H1203</f>
        <v>0</v>
      </c>
      <c r="F1203" s="152"/>
      <c r="G1203" s="153"/>
      <c r="H1203" s="1419"/>
      <c r="I1203" s="152"/>
      <c r="J1203" s="153">
        <v>2986</v>
      </c>
      <c r="K1203" s="1419"/>
      <c r="L1203" s="282">
        <f aca="true" t="shared" si="292" ref="L1203:L1210">I1203+J1203+K1203</f>
        <v>2986</v>
      </c>
      <c r="M1203" s="12">
        <f t="shared" si="288"/>
        <v>1</v>
      </c>
      <c r="N1203" s="13"/>
    </row>
    <row r="1204" spans="2:14" ht="15.75">
      <c r="B1204" s="292"/>
      <c r="C1204" s="305">
        <v>552</v>
      </c>
      <c r="D1204" s="306" t="s">
        <v>918</v>
      </c>
      <c r="E1204" s="296">
        <f t="shared" si="291"/>
        <v>0</v>
      </c>
      <c r="F1204" s="158"/>
      <c r="G1204" s="159"/>
      <c r="H1204" s="1421"/>
      <c r="I1204" s="158"/>
      <c r="J1204" s="159"/>
      <c r="K1204" s="1421"/>
      <c r="L1204" s="296">
        <f t="shared" si="292"/>
        <v>0</v>
      </c>
      <c r="M1204" s="12">
        <f t="shared" si="288"/>
      </c>
      <c r="N1204" s="13"/>
    </row>
    <row r="1205" spans="2:14" ht="15.75">
      <c r="B1205" s="307"/>
      <c r="C1205" s="305">
        <v>558</v>
      </c>
      <c r="D1205" s="308" t="s">
        <v>879</v>
      </c>
      <c r="E1205" s="296">
        <f t="shared" si="291"/>
        <v>0</v>
      </c>
      <c r="F1205" s="490">
        <v>0</v>
      </c>
      <c r="G1205" s="491">
        <v>0</v>
      </c>
      <c r="H1205" s="160">
        <v>0</v>
      </c>
      <c r="I1205" s="490">
        <v>0</v>
      </c>
      <c r="J1205" s="491">
        <v>0</v>
      </c>
      <c r="K1205" s="160">
        <v>0</v>
      </c>
      <c r="L1205" s="296">
        <f t="shared" si="292"/>
        <v>0</v>
      </c>
      <c r="M1205" s="12">
        <f t="shared" si="288"/>
      </c>
      <c r="N1205" s="13"/>
    </row>
    <row r="1206" spans="2:14" ht="15.75">
      <c r="B1206" s="307"/>
      <c r="C1206" s="305">
        <v>560</v>
      </c>
      <c r="D1206" s="308" t="s">
        <v>197</v>
      </c>
      <c r="E1206" s="296">
        <f t="shared" si="291"/>
        <v>0</v>
      </c>
      <c r="F1206" s="158"/>
      <c r="G1206" s="159"/>
      <c r="H1206" s="1421"/>
      <c r="I1206" s="158"/>
      <c r="J1206" s="159">
        <v>1487</v>
      </c>
      <c r="K1206" s="1421"/>
      <c r="L1206" s="296">
        <f t="shared" si="292"/>
        <v>1487</v>
      </c>
      <c r="M1206" s="12">
        <f t="shared" si="288"/>
        <v>1</v>
      </c>
      <c r="N1206" s="13"/>
    </row>
    <row r="1207" spans="2:14" ht="15.75">
      <c r="B1207" s="307"/>
      <c r="C1207" s="305">
        <v>580</v>
      </c>
      <c r="D1207" s="306" t="s">
        <v>198</v>
      </c>
      <c r="E1207" s="296">
        <f t="shared" si="291"/>
        <v>0</v>
      </c>
      <c r="F1207" s="158"/>
      <c r="G1207" s="159"/>
      <c r="H1207" s="1421"/>
      <c r="I1207" s="158"/>
      <c r="J1207" s="159">
        <v>867</v>
      </c>
      <c r="K1207" s="1421"/>
      <c r="L1207" s="296">
        <f t="shared" si="292"/>
        <v>867</v>
      </c>
      <c r="M1207" s="12">
        <f t="shared" si="288"/>
        <v>1</v>
      </c>
      <c r="N1207" s="13"/>
    </row>
    <row r="1208" spans="2:14" ht="15.75">
      <c r="B1208" s="292"/>
      <c r="C1208" s="305">
        <v>588</v>
      </c>
      <c r="D1208" s="306" t="s">
        <v>881</v>
      </c>
      <c r="E1208" s="296">
        <f t="shared" si="291"/>
        <v>0</v>
      </c>
      <c r="F1208" s="490">
        <v>0</v>
      </c>
      <c r="G1208" s="491">
        <v>0</v>
      </c>
      <c r="H1208" s="160">
        <v>0</v>
      </c>
      <c r="I1208" s="490">
        <v>0</v>
      </c>
      <c r="J1208" s="491">
        <v>0</v>
      </c>
      <c r="K1208" s="160">
        <v>0</v>
      </c>
      <c r="L1208" s="296">
        <f t="shared" si="292"/>
        <v>0</v>
      </c>
      <c r="M1208" s="12">
        <f t="shared" si="288"/>
      </c>
      <c r="N1208" s="13"/>
    </row>
    <row r="1209" spans="2:14" ht="31.5">
      <c r="B1209" s="292"/>
      <c r="C1209" s="309">
        <v>590</v>
      </c>
      <c r="D1209" s="310" t="s">
        <v>199</v>
      </c>
      <c r="E1209" s="288">
        <f t="shared" si="291"/>
        <v>0</v>
      </c>
      <c r="F1209" s="173"/>
      <c r="G1209" s="174"/>
      <c r="H1209" s="1422"/>
      <c r="I1209" s="173"/>
      <c r="J1209" s="174"/>
      <c r="K1209" s="1422"/>
      <c r="L1209" s="288">
        <f t="shared" si="292"/>
        <v>0</v>
      </c>
      <c r="M1209" s="12">
        <f t="shared" si="288"/>
      </c>
      <c r="N1209" s="13"/>
    </row>
    <row r="1210" spans="2:14" ht="15.75">
      <c r="B1210" s="273">
        <v>800</v>
      </c>
      <c r="C1210" s="1812" t="s">
        <v>200</v>
      </c>
      <c r="D1210" s="1813"/>
      <c r="E1210" s="311">
        <f t="shared" si="291"/>
        <v>0</v>
      </c>
      <c r="F1210" s="1423"/>
      <c r="G1210" s="1424"/>
      <c r="H1210" s="1425"/>
      <c r="I1210" s="1423"/>
      <c r="J1210" s="1424"/>
      <c r="K1210" s="1425"/>
      <c r="L1210" s="311">
        <f t="shared" si="292"/>
        <v>0</v>
      </c>
      <c r="M1210" s="12">
        <f t="shared" si="288"/>
      </c>
      <c r="N1210" s="13"/>
    </row>
    <row r="1211" spans="2:14" ht="15.75">
      <c r="B1211" s="273">
        <v>1000</v>
      </c>
      <c r="C1211" s="1792" t="s">
        <v>201</v>
      </c>
      <c r="D1211" s="1793"/>
      <c r="E1211" s="311">
        <f aca="true" t="shared" si="293" ref="E1211:L1211">SUM(E1212:E1228)</f>
        <v>0</v>
      </c>
      <c r="F1211" s="275">
        <f t="shared" si="293"/>
        <v>0</v>
      </c>
      <c r="G1211" s="276">
        <f t="shared" si="293"/>
        <v>0</v>
      </c>
      <c r="H1211" s="277">
        <f t="shared" si="293"/>
        <v>0</v>
      </c>
      <c r="I1211" s="275">
        <f t="shared" si="293"/>
        <v>0</v>
      </c>
      <c r="J1211" s="276">
        <f t="shared" si="293"/>
        <v>723483</v>
      </c>
      <c r="K1211" s="277">
        <f t="shared" si="293"/>
        <v>0</v>
      </c>
      <c r="L1211" s="311">
        <f t="shared" si="293"/>
        <v>723483</v>
      </c>
      <c r="M1211" s="12">
        <f t="shared" si="288"/>
        <v>1</v>
      </c>
      <c r="N1211" s="13"/>
    </row>
    <row r="1212" spans="2:14" ht="15.75">
      <c r="B1212" s="293"/>
      <c r="C1212" s="280">
        <v>1011</v>
      </c>
      <c r="D1212" s="312" t="s">
        <v>202</v>
      </c>
      <c r="E1212" s="282">
        <f aca="true" t="shared" si="294" ref="E1212:E1228">F1212+G1212+H1212</f>
        <v>0</v>
      </c>
      <c r="F1212" s="152"/>
      <c r="G1212" s="153"/>
      <c r="H1212" s="1419"/>
      <c r="I1212" s="152"/>
      <c r="J1212" s="153"/>
      <c r="K1212" s="1419"/>
      <c r="L1212" s="282">
        <f aca="true" t="shared" si="295" ref="L1212:L1228">I1212+J1212+K1212</f>
        <v>0</v>
      </c>
      <c r="M1212" s="12">
        <f t="shared" si="288"/>
      </c>
      <c r="N1212" s="13"/>
    </row>
    <row r="1213" spans="2:14" ht="15.75">
      <c r="B1213" s="293"/>
      <c r="C1213" s="294">
        <v>1012</v>
      </c>
      <c r="D1213" s="295" t="s">
        <v>203</v>
      </c>
      <c r="E1213" s="296">
        <f t="shared" si="294"/>
        <v>0</v>
      </c>
      <c r="F1213" s="158"/>
      <c r="G1213" s="159"/>
      <c r="H1213" s="1421"/>
      <c r="I1213" s="158"/>
      <c r="J1213" s="159"/>
      <c r="K1213" s="1421"/>
      <c r="L1213" s="296">
        <f t="shared" si="295"/>
        <v>0</v>
      </c>
      <c r="M1213" s="12">
        <f t="shared" si="288"/>
      </c>
      <c r="N1213" s="13"/>
    </row>
    <row r="1214" spans="2:14" ht="15.75">
      <c r="B1214" s="293"/>
      <c r="C1214" s="294">
        <v>1013</v>
      </c>
      <c r="D1214" s="295" t="s">
        <v>204</v>
      </c>
      <c r="E1214" s="296">
        <f t="shared" si="294"/>
        <v>0</v>
      </c>
      <c r="F1214" s="158"/>
      <c r="G1214" s="159"/>
      <c r="H1214" s="1421"/>
      <c r="I1214" s="158"/>
      <c r="J1214" s="159"/>
      <c r="K1214" s="1421"/>
      <c r="L1214" s="296">
        <f t="shared" si="295"/>
        <v>0</v>
      </c>
      <c r="M1214" s="12">
        <f t="shared" si="288"/>
      </c>
      <c r="N1214" s="13"/>
    </row>
    <row r="1215" spans="2:14" ht="15.75">
      <c r="B1215" s="293"/>
      <c r="C1215" s="294">
        <v>1014</v>
      </c>
      <c r="D1215" s="295" t="s">
        <v>205</v>
      </c>
      <c r="E1215" s="296">
        <f t="shared" si="294"/>
        <v>0</v>
      </c>
      <c r="F1215" s="158"/>
      <c r="G1215" s="159"/>
      <c r="H1215" s="1421"/>
      <c r="I1215" s="158"/>
      <c r="J1215" s="159"/>
      <c r="K1215" s="1421"/>
      <c r="L1215" s="296">
        <f t="shared" si="295"/>
        <v>0</v>
      </c>
      <c r="M1215" s="12">
        <f t="shared" si="288"/>
      </c>
      <c r="N1215" s="13"/>
    </row>
    <row r="1216" spans="2:14" ht="15.75">
      <c r="B1216" s="293"/>
      <c r="C1216" s="294">
        <v>1015</v>
      </c>
      <c r="D1216" s="295" t="s">
        <v>206</v>
      </c>
      <c r="E1216" s="296">
        <f t="shared" si="294"/>
        <v>0</v>
      </c>
      <c r="F1216" s="158"/>
      <c r="G1216" s="159"/>
      <c r="H1216" s="1421"/>
      <c r="I1216" s="158"/>
      <c r="J1216" s="159"/>
      <c r="K1216" s="1421"/>
      <c r="L1216" s="296">
        <f t="shared" si="295"/>
        <v>0</v>
      </c>
      <c r="M1216" s="12">
        <f t="shared" si="288"/>
      </c>
      <c r="N1216" s="13"/>
    </row>
    <row r="1217" spans="2:14" ht="15.75">
      <c r="B1217" s="293"/>
      <c r="C1217" s="313">
        <v>1016</v>
      </c>
      <c r="D1217" s="314" t="s">
        <v>207</v>
      </c>
      <c r="E1217" s="315">
        <f t="shared" si="294"/>
        <v>0</v>
      </c>
      <c r="F1217" s="164"/>
      <c r="G1217" s="165"/>
      <c r="H1217" s="1420"/>
      <c r="I1217" s="164"/>
      <c r="J1217" s="165"/>
      <c r="K1217" s="1420"/>
      <c r="L1217" s="315">
        <f t="shared" si="295"/>
        <v>0</v>
      </c>
      <c r="M1217" s="12">
        <f t="shared" si="288"/>
      </c>
      <c r="N1217" s="13"/>
    </row>
    <row r="1218" spans="2:14" ht="15.75">
      <c r="B1218" s="279"/>
      <c r="C1218" s="319">
        <v>1020</v>
      </c>
      <c r="D1218" s="320" t="s">
        <v>208</v>
      </c>
      <c r="E1218" s="321">
        <f t="shared" si="294"/>
        <v>0</v>
      </c>
      <c r="F1218" s="455"/>
      <c r="G1218" s="456"/>
      <c r="H1218" s="1429"/>
      <c r="I1218" s="455"/>
      <c r="J1218" s="456">
        <v>723483</v>
      </c>
      <c r="K1218" s="1429"/>
      <c r="L1218" s="321">
        <f t="shared" si="295"/>
        <v>723483</v>
      </c>
      <c r="M1218" s="12">
        <f t="shared" si="288"/>
        <v>1</v>
      </c>
      <c r="N1218" s="13"/>
    </row>
    <row r="1219" spans="2:14" ht="15.75">
      <c r="B1219" s="293"/>
      <c r="C1219" s="325">
        <v>1030</v>
      </c>
      <c r="D1219" s="326" t="s">
        <v>209</v>
      </c>
      <c r="E1219" s="327">
        <f t="shared" si="294"/>
        <v>0</v>
      </c>
      <c r="F1219" s="450"/>
      <c r="G1219" s="451"/>
      <c r="H1219" s="1426"/>
      <c r="I1219" s="450"/>
      <c r="J1219" s="451"/>
      <c r="K1219" s="1426"/>
      <c r="L1219" s="327">
        <f t="shared" si="295"/>
        <v>0</v>
      </c>
      <c r="M1219" s="12">
        <f t="shared" si="288"/>
      </c>
      <c r="N1219" s="13"/>
    </row>
    <row r="1220" spans="2:14" ht="15.75">
      <c r="B1220" s="293"/>
      <c r="C1220" s="319">
        <v>1051</v>
      </c>
      <c r="D1220" s="332" t="s">
        <v>210</v>
      </c>
      <c r="E1220" s="321">
        <f t="shared" si="294"/>
        <v>0</v>
      </c>
      <c r="F1220" s="455"/>
      <c r="G1220" s="456"/>
      <c r="H1220" s="1429"/>
      <c r="I1220" s="455"/>
      <c r="J1220" s="456"/>
      <c r="K1220" s="1429"/>
      <c r="L1220" s="321">
        <f t="shared" si="295"/>
        <v>0</v>
      </c>
      <c r="M1220" s="12">
        <f t="shared" si="288"/>
      </c>
      <c r="N1220" s="13"/>
    </row>
    <row r="1221" spans="2:14" ht="15.75">
      <c r="B1221" s="293"/>
      <c r="C1221" s="294">
        <v>1052</v>
      </c>
      <c r="D1221" s="295" t="s">
        <v>211</v>
      </c>
      <c r="E1221" s="296">
        <f t="shared" si="294"/>
        <v>0</v>
      </c>
      <c r="F1221" s="158"/>
      <c r="G1221" s="159"/>
      <c r="H1221" s="1421"/>
      <c r="I1221" s="158"/>
      <c r="J1221" s="159"/>
      <c r="K1221" s="1421"/>
      <c r="L1221" s="296">
        <f t="shared" si="295"/>
        <v>0</v>
      </c>
      <c r="M1221" s="12">
        <f t="shared" si="288"/>
      </c>
      <c r="N1221" s="13"/>
    </row>
    <row r="1222" spans="2:14" ht="15.75">
      <c r="B1222" s="293"/>
      <c r="C1222" s="325">
        <v>1053</v>
      </c>
      <c r="D1222" s="326" t="s">
        <v>882</v>
      </c>
      <c r="E1222" s="327">
        <f t="shared" si="294"/>
        <v>0</v>
      </c>
      <c r="F1222" s="450"/>
      <c r="G1222" s="451"/>
      <c r="H1222" s="1426"/>
      <c r="I1222" s="450"/>
      <c r="J1222" s="451"/>
      <c r="K1222" s="1426"/>
      <c r="L1222" s="327">
        <f t="shared" si="295"/>
        <v>0</v>
      </c>
      <c r="M1222" s="12">
        <f t="shared" si="288"/>
      </c>
      <c r="N1222" s="13"/>
    </row>
    <row r="1223" spans="2:14" ht="15.75">
      <c r="B1223" s="293"/>
      <c r="C1223" s="319">
        <v>1062</v>
      </c>
      <c r="D1223" s="320" t="s">
        <v>212</v>
      </c>
      <c r="E1223" s="321">
        <f t="shared" si="294"/>
        <v>0</v>
      </c>
      <c r="F1223" s="455"/>
      <c r="G1223" s="456"/>
      <c r="H1223" s="1429"/>
      <c r="I1223" s="455"/>
      <c r="J1223" s="456"/>
      <c r="K1223" s="1429"/>
      <c r="L1223" s="321">
        <f t="shared" si="295"/>
        <v>0</v>
      </c>
      <c r="M1223" s="12">
        <f t="shared" si="288"/>
      </c>
      <c r="N1223" s="13"/>
    </row>
    <row r="1224" spans="2:14" ht="15.75">
      <c r="B1224" s="293"/>
      <c r="C1224" s="325">
        <v>1063</v>
      </c>
      <c r="D1224" s="333" t="s">
        <v>808</v>
      </c>
      <c r="E1224" s="327">
        <f t="shared" si="294"/>
        <v>0</v>
      </c>
      <c r="F1224" s="450"/>
      <c r="G1224" s="451"/>
      <c r="H1224" s="1426"/>
      <c r="I1224" s="450"/>
      <c r="J1224" s="451"/>
      <c r="K1224" s="1426"/>
      <c r="L1224" s="327">
        <f t="shared" si="295"/>
        <v>0</v>
      </c>
      <c r="M1224" s="12">
        <f t="shared" si="288"/>
      </c>
      <c r="N1224" s="13"/>
    </row>
    <row r="1225" spans="2:14" ht="15.75">
      <c r="B1225" s="293"/>
      <c r="C1225" s="334">
        <v>1069</v>
      </c>
      <c r="D1225" s="335" t="s">
        <v>213</v>
      </c>
      <c r="E1225" s="336">
        <f t="shared" si="294"/>
        <v>0</v>
      </c>
      <c r="F1225" s="601"/>
      <c r="G1225" s="602"/>
      <c r="H1225" s="1428"/>
      <c r="I1225" s="601"/>
      <c r="J1225" s="602"/>
      <c r="K1225" s="1428"/>
      <c r="L1225" s="336">
        <f t="shared" si="295"/>
        <v>0</v>
      </c>
      <c r="M1225" s="12">
        <f aca="true" t="shared" si="296" ref="M1225:M1256">(IF($E1225&lt;&gt;0,$M$2,IF($L1225&lt;&gt;0,$M$2,"")))</f>
      </c>
      <c r="N1225" s="13"/>
    </row>
    <row r="1226" spans="2:14" ht="15.75">
      <c r="B1226" s="279"/>
      <c r="C1226" s="319">
        <v>1091</v>
      </c>
      <c r="D1226" s="332" t="s">
        <v>919</v>
      </c>
      <c r="E1226" s="321">
        <f t="shared" si="294"/>
        <v>0</v>
      </c>
      <c r="F1226" s="455"/>
      <c r="G1226" s="456"/>
      <c r="H1226" s="1429"/>
      <c r="I1226" s="455"/>
      <c r="J1226" s="456"/>
      <c r="K1226" s="1429"/>
      <c r="L1226" s="321">
        <f t="shared" si="295"/>
        <v>0</v>
      </c>
      <c r="M1226" s="12">
        <f t="shared" si="296"/>
      </c>
      <c r="N1226" s="13"/>
    </row>
    <row r="1227" spans="2:14" ht="15.75">
      <c r="B1227" s="293"/>
      <c r="C1227" s="294">
        <v>1092</v>
      </c>
      <c r="D1227" s="295" t="s">
        <v>308</v>
      </c>
      <c r="E1227" s="296">
        <f t="shared" si="294"/>
        <v>0</v>
      </c>
      <c r="F1227" s="158"/>
      <c r="G1227" s="159"/>
      <c r="H1227" s="1421"/>
      <c r="I1227" s="158"/>
      <c r="J1227" s="159"/>
      <c r="K1227" s="1421"/>
      <c r="L1227" s="296">
        <f t="shared" si="295"/>
        <v>0</v>
      </c>
      <c r="M1227" s="12">
        <f t="shared" si="296"/>
      </c>
      <c r="N1227" s="13"/>
    </row>
    <row r="1228" spans="2:14" ht="15.75">
      <c r="B1228" s="293"/>
      <c r="C1228" s="286">
        <v>1098</v>
      </c>
      <c r="D1228" s="340" t="s">
        <v>214</v>
      </c>
      <c r="E1228" s="288">
        <f t="shared" si="294"/>
        <v>0</v>
      </c>
      <c r="F1228" s="173"/>
      <c r="G1228" s="174"/>
      <c r="H1228" s="1422"/>
      <c r="I1228" s="173"/>
      <c r="J1228" s="174"/>
      <c r="K1228" s="1422"/>
      <c r="L1228" s="288">
        <f t="shared" si="295"/>
        <v>0</v>
      </c>
      <c r="M1228" s="12">
        <f t="shared" si="296"/>
      </c>
      <c r="N1228" s="13"/>
    </row>
    <row r="1229" spans="2:14" ht="15.75">
      <c r="B1229" s="273">
        <v>1900</v>
      </c>
      <c r="C1229" s="1782" t="s">
        <v>275</v>
      </c>
      <c r="D1229" s="1783"/>
      <c r="E1229" s="311">
        <f aca="true" t="shared" si="297" ref="E1229:L1229">SUM(E1230:E1232)</f>
        <v>0</v>
      </c>
      <c r="F1229" s="275">
        <f t="shared" si="297"/>
        <v>0</v>
      </c>
      <c r="G1229" s="276">
        <f t="shared" si="297"/>
        <v>0</v>
      </c>
      <c r="H1229" s="277">
        <f t="shared" si="297"/>
        <v>0</v>
      </c>
      <c r="I1229" s="275">
        <f t="shared" si="297"/>
        <v>0</v>
      </c>
      <c r="J1229" s="276">
        <f t="shared" si="297"/>
        <v>0</v>
      </c>
      <c r="K1229" s="277">
        <f t="shared" si="297"/>
        <v>0</v>
      </c>
      <c r="L1229" s="311">
        <f t="shared" si="297"/>
        <v>0</v>
      </c>
      <c r="M1229" s="12">
        <f t="shared" si="296"/>
      </c>
      <c r="N1229" s="13"/>
    </row>
    <row r="1230" spans="2:14" ht="15.75">
      <c r="B1230" s="293"/>
      <c r="C1230" s="280">
        <v>1901</v>
      </c>
      <c r="D1230" s="341" t="s">
        <v>920</v>
      </c>
      <c r="E1230" s="282">
        <f>F1230+G1230+H1230</f>
        <v>0</v>
      </c>
      <c r="F1230" s="152"/>
      <c r="G1230" s="153"/>
      <c r="H1230" s="1419"/>
      <c r="I1230" s="152"/>
      <c r="J1230" s="153"/>
      <c r="K1230" s="1419"/>
      <c r="L1230" s="282">
        <f>I1230+J1230+K1230</f>
        <v>0</v>
      </c>
      <c r="M1230" s="12">
        <f t="shared" si="296"/>
      </c>
      <c r="N1230" s="13"/>
    </row>
    <row r="1231" spans="2:14" ht="15.75">
      <c r="B1231" s="342"/>
      <c r="C1231" s="294">
        <v>1981</v>
      </c>
      <c r="D1231" s="343" t="s">
        <v>921</v>
      </c>
      <c r="E1231" s="296">
        <f>F1231+G1231+H1231</f>
        <v>0</v>
      </c>
      <c r="F1231" s="158"/>
      <c r="G1231" s="159"/>
      <c r="H1231" s="1421"/>
      <c r="I1231" s="158"/>
      <c r="J1231" s="159"/>
      <c r="K1231" s="1421"/>
      <c r="L1231" s="296">
        <f>I1231+J1231+K1231</f>
        <v>0</v>
      </c>
      <c r="M1231" s="12">
        <f t="shared" si="296"/>
      </c>
      <c r="N1231" s="13"/>
    </row>
    <row r="1232" spans="2:14" ht="15.75">
      <c r="B1232" s="293"/>
      <c r="C1232" s="286">
        <v>1991</v>
      </c>
      <c r="D1232" s="344" t="s">
        <v>922</v>
      </c>
      <c r="E1232" s="288">
        <f>F1232+G1232+H1232</f>
        <v>0</v>
      </c>
      <c r="F1232" s="173"/>
      <c r="G1232" s="174"/>
      <c r="H1232" s="1422"/>
      <c r="I1232" s="173"/>
      <c r="J1232" s="174"/>
      <c r="K1232" s="1422"/>
      <c r="L1232" s="288">
        <f>I1232+J1232+K1232</f>
        <v>0</v>
      </c>
      <c r="M1232" s="12">
        <f t="shared" si="296"/>
      </c>
      <c r="N1232" s="13"/>
    </row>
    <row r="1233" spans="2:14" ht="15.75">
      <c r="B1233" s="273">
        <v>2100</v>
      </c>
      <c r="C1233" s="1782" t="s">
        <v>729</v>
      </c>
      <c r="D1233" s="1783"/>
      <c r="E1233" s="311">
        <f aca="true" t="shared" si="298" ref="E1233:L1233">SUM(E1234:E1238)</f>
        <v>0</v>
      </c>
      <c r="F1233" s="275">
        <f t="shared" si="298"/>
        <v>0</v>
      </c>
      <c r="G1233" s="276">
        <f t="shared" si="298"/>
        <v>0</v>
      </c>
      <c r="H1233" s="277">
        <f t="shared" si="298"/>
        <v>0</v>
      </c>
      <c r="I1233" s="275">
        <f t="shared" si="298"/>
        <v>0</v>
      </c>
      <c r="J1233" s="276">
        <f t="shared" si="298"/>
        <v>0</v>
      </c>
      <c r="K1233" s="277">
        <f t="shared" si="298"/>
        <v>0</v>
      </c>
      <c r="L1233" s="311">
        <f t="shared" si="298"/>
        <v>0</v>
      </c>
      <c r="M1233" s="12">
        <f t="shared" si="296"/>
      </c>
      <c r="N1233" s="13"/>
    </row>
    <row r="1234" spans="2:14" ht="15.75">
      <c r="B1234" s="293"/>
      <c r="C1234" s="280">
        <v>2110</v>
      </c>
      <c r="D1234" s="345" t="s">
        <v>215</v>
      </c>
      <c r="E1234" s="282">
        <f>F1234+G1234+H1234</f>
        <v>0</v>
      </c>
      <c r="F1234" s="152"/>
      <c r="G1234" s="153"/>
      <c r="H1234" s="1419"/>
      <c r="I1234" s="152"/>
      <c r="J1234" s="153"/>
      <c r="K1234" s="1419"/>
      <c r="L1234" s="282">
        <f>I1234+J1234+K1234</f>
        <v>0</v>
      </c>
      <c r="M1234" s="12">
        <f t="shared" si="296"/>
      </c>
      <c r="N1234" s="13"/>
    </row>
    <row r="1235" spans="2:14" ht="15.75">
      <c r="B1235" s="342"/>
      <c r="C1235" s="294">
        <v>2120</v>
      </c>
      <c r="D1235" s="301" t="s">
        <v>216</v>
      </c>
      <c r="E1235" s="296">
        <f>F1235+G1235+H1235</f>
        <v>0</v>
      </c>
      <c r="F1235" s="158"/>
      <c r="G1235" s="159"/>
      <c r="H1235" s="1421"/>
      <c r="I1235" s="158"/>
      <c r="J1235" s="159"/>
      <c r="K1235" s="1421"/>
      <c r="L1235" s="296">
        <f>I1235+J1235+K1235</f>
        <v>0</v>
      </c>
      <c r="M1235" s="12">
        <f t="shared" si="296"/>
      </c>
      <c r="N1235" s="13"/>
    </row>
    <row r="1236" spans="2:14" ht="15.75">
      <c r="B1236" s="342"/>
      <c r="C1236" s="294">
        <v>2125</v>
      </c>
      <c r="D1236" s="301" t="s">
        <v>217</v>
      </c>
      <c r="E1236" s="296">
        <f>F1236+G1236+H1236</f>
        <v>0</v>
      </c>
      <c r="F1236" s="490">
        <v>0</v>
      </c>
      <c r="G1236" s="491">
        <v>0</v>
      </c>
      <c r="H1236" s="160">
        <v>0</v>
      </c>
      <c r="I1236" s="490">
        <v>0</v>
      </c>
      <c r="J1236" s="491">
        <v>0</v>
      </c>
      <c r="K1236" s="160">
        <v>0</v>
      </c>
      <c r="L1236" s="296">
        <f>I1236+J1236+K1236</f>
        <v>0</v>
      </c>
      <c r="M1236" s="12">
        <f t="shared" si="296"/>
      </c>
      <c r="N1236" s="13"/>
    </row>
    <row r="1237" spans="2:14" ht="15.75">
      <c r="B1237" s="292"/>
      <c r="C1237" s="294">
        <v>2140</v>
      </c>
      <c r="D1237" s="301" t="s">
        <v>218</v>
      </c>
      <c r="E1237" s="296">
        <f>F1237+G1237+H1237</f>
        <v>0</v>
      </c>
      <c r="F1237" s="490">
        <v>0</v>
      </c>
      <c r="G1237" s="491">
        <v>0</v>
      </c>
      <c r="H1237" s="160">
        <v>0</v>
      </c>
      <c r="I1237" s="490">
        <v>0</v>
      </c>
      <c r="J1237" s="491">
        <v>0</v>
      </c>
      <c r="K1237" s="160">
        <v>0</v>
      </c>
      <c r="L1237" s="296">
        <f>I1237+J1237+K1237</f>
        <v>0</v>
      </c>
      <c r="M1237" s="12">
        <f t="shared" si="296"/>
      </c>
      <c r="N1237" s="13"/>
    </row>
    <row r="1238" spans="2:14" ht="15.75">
      <c r="B1238" s="293"/>
      <c r="C1238" s="286">
        <v>2190</v>
      </c>
      <c r="D1238" s="346" t="s">
        <v>219</v>
      </c>
      <c r="E1238" s="288">
        <f>F1238+G1238+H1238</f>
        <v>0</v>
      </c>
      <c r="F1238" s="173"/>
      <c r="G1238" s="174"/>
      <c r="H1238" s="1422"/>
      <c r="I1238" s="173"/>
      <c r="J1238" s="174"/>
      <c r="K1238" s="1422"/>
      <c r="L1238" s="288">
        <f>I1238+J1238+K1238</f>
        <v>0</v>
      </c>
      <c r="M1238" s="12">
        <f t="shared" si="296"/>
      </c>
      <c r="N1238" s="13"/>
    </row>
    <row r="1239" spans="2:14" ht="15.75">
      <c r="B1239" s="273">
        <v>2200</v>
      </c>
      <c r="C1239" s="1782" t="s">
        <v>220</v>
      </c>
      <c r="D1239" s="1783"/>
      <c r="E1239" s="311">
        <f aca="true" t="shared" si="299" ref="E1239:L1239">SUM(E1240:E1241)</f>
        <v>0</v>
      </c>
      <c r="F1239" s="275">
        <f t="shared" si="299"/>
        <v>0</v>
      </c>
      <c r="G1239" s="276">
        <f t="shared" si="299"/>
        <v>0</v>
      </c>
      <c r="H1239" s="277">
        <f t="shared" si="299"/>
        <v>0</v>
      </c>
      <c r="I1239" s="275">
        <f t="shared" si="299"/>
        <v>0</v>
      </c>
      <c r="J1239" s="276">
        <f t="shared" si="299"/>
        <v>0</v>
      </c>
      <c r="K1239" s="277">
        <f t="shared" si="299"/>
        <v>0</v>
      </c>
      <c r="L1239" s="311">
        <f t="shared" si="299"/>
        <v>0</v>
      </c>
      <c r="M1239" s="12">
        <f t="shared" si="296"/>
      </c>
      <c r="N1239" s="13"/>
    </row>
    <row r="1240" spans="2:14" ht="15.75">
      <c r="B1240" s="293"/>
      <c r="C1240" s="280">
        <v>2221</v>
      </c>
      <c r="D1240" s="281" t="s">
        <v>309</v>
      </c>
      <c r="E1240" s="282">
        <f aca="true" t="shared" si="300" ref="E1240:E1245">F1240+G1240+H1240</f>
        <v>0</v>
      </c>
      <c r="F1240" s="152"/>
      <c r="G1240" s="153"/>
      <c r="H1240" s="1419"/>
      <c r="I1240" s="152"/>
      <c r="J1240" s="153"/>
      <c r="K1240" s="1419"/>
      <c r="L1240" s="282">
        <f aca="true" t="shared" si="301" ref="L1240:L1245">I1240+J1240+K1240</f>
        <v>0</v>
      </c>
      <c r="M1240" s="12">
        <f t="shared" si="296"/>
      </c>
      <c r="N1240" s="13"/>
    </row>
    <row r="1241" spans="2:14" ht="15.75">
      <c r="B1241" s="293"/>
      <c r="C1241" s="286">
        <v>2224</v>
      </c>
      <c r="D1241" s="287" t="s">
        <v>221</v>
      </c>
      <c r="E1241" s="288">
        <f t="shared" si="300"/>
        <v>0</v>
      </c>
      <c r="F1241" s="173"/>
      <c r="G1241" s="174"/>
      <c r="H1241" s="1422"/>
      <c r="I1241" s="173"/>
      <c r="J1241" s="174"/>
      <c r="K1241" s="1422"/>
      <c r="L1241" s="288">
        <f t="shared" si="301"/>
        <v>0</v>
      </c>
      <c r="M1241" s="12">
        <f t="shared" si="296"/>
      </c>
      <c r="N1241" s="13"/>
    </row>
    <row r="1242" spans="2:14" ht="15.75">
      <c r="B1242" s="273">
        <v>2500</v>
      </c>
      <c r="C1242" s="1782" t="s">
        <v>222</v>
      </c>
      <c r="D1242" s="1783"/>
      <c r="E1242" s="311">
        <f t="shared" si="300"/>
        <v>0</v>
      </c>
      <c r="F1242" s="1423"/>
      <c r="G1242" s="1424"/>
      <c r="H1242" s="1425"/>
      <c r="I1242" s="1423"/>
      <c r="J1242" s="1424"/>
      <c r="K1242" s="1425"/>
      <c r="L1242" s="311">
        <f t="shared" si="301"/>
        <v>0</v>
      </c>
      <c r="M1242" s="12">
        <f t="shared" si="296"/>
      </c>
      <c r="N1242" s="13"/>
    </row>
    <row r="1243" spans="2:14" ht="15.75">
      <c r="B1243" s="273">
        <v>2600</v>
      </c>
      <c r="C1243" s="1790" t="s">
        <v>223</v>
      </c>
      <c r="D1243" s="1791"/>
      <c r="E1243" s="311">
        <f t="shared" si="300"/>
        <v>0</v>
      </c>
      <c r="F1243" s="1423"/>
      <c r="G1243" s="1424"/>
      <c r="H1243" s="1425"/>
      <c r="I1243" s="1423"/>
      <c r="J1243" s="1424"/>
      <c r="K1243" s="1425"/>
      <c r="L1243" s="311">
        <f t="shared" si="301"/>
        <v>0</v>
      </c>
      <c r="M1243" s="12">
        <f t="shared" si="296"/>
      </c>
      <c r="N1243" s="13"/>
    </row>
    <row r="1244" spans="2:14" ht="15.75">
      <c r="B1244" s="273">
        <v>2700</v>
      </c>
      <c r="C1244" s="1790" t="s">
        <v>224</v>
      </c>
      <c r="D1244" s="1791"/>
      <c r="E1244" s="311">
        <f t="shared" si="300"/>
        <v>0</v>
      </c>
      <c r="F1244" s="1423"/>
      <c r="G1244" s="1424"/>
      <c r="H1244" s="1425"/>
      <c r="I1244" s="1423"/>
      <c r="J1244" s="1424"/>
      <c r="K1244" s="1425"/>
      <c r="L1244" s="311">
        <f t="shared" si="301"/>
        <v>0</v>
      </c>
      <c r="M1244" s="12">
        <f t="shared" si="296"/>
      </c>
      <c r="N1244" s="13"/>
    </row>
    <row r="1245" spans="2:14" ht="15.75">
      <c r="B1245" s="273">
        <v>2800</v>
      </c>
      <c r="C1245" s="1790" t="s">
        <v>1676</v>
      </c>
      <c r="D1245" s="1791"/>
      <c r="E1245" s="311">
        <f t="shared" si="300"/>
        <v>0</v>
      </c>
      <c r="F1245" s="1423"/>
      <c r="G1245" s="1424"/>
      <c r="H1245" s="1425"/>
      <c r="I1245" s="1423"/>
      <c r="J1245" s="1424"/>
      <c r="K1245" s="1425"/>
      <c r="L1245" s="311">
        <f t="shared" si="301"/>
        <v>0</v>
      </c>
      <c r="M1245" s="12">
        <f t="shared" si="296"/>
      </c>
      <c r="N1245" s="13"/>
    </row>
    <row r="1246" spans="2:14" ht="15.75">
      <c r="B1246" s="273">
        <v>2900</v>
      </c>
      <c r="C1246" s="1782" t="s">
        <v>225</v>
      </c>
      <c r="D1246" s="1783"/>
      <c r="E1246" s="311">
        <f aca="true" t="shared" si="302" ref="E1246:L1246">SUM(E1247:E1254)</f>
        <v>0</v>
      </c>
      <c r="F1246" s="275">
        <f t="shared" si="302"/>
        <v>0</v>
      </c>
      <c r="G1246" s="275">
        <f t="shared" si="302"/>
        <v>0</v>
      </c>
      <c r="H1246" s="275">
        <f t="shared" si="302"/>
        <v>0</v>
      </c>
      <c r="I1246" s="275">
        <f t="shared" si="302"/>
        <v>0</v>
      </c>
      <c r="J1246" s="275">
        <f t="shared" si="302"/>
        <v>0</v>
      </c>
      <c r="K1246" s="275">
        <f t="shared" si="302"/>
        <v>0</v>
      </c>
      <c r="L1246" s="275">
        <f t="shared" si="302"/>
        <v>0</v>
      </c>
      <c r="M1246" s="12">
        <f t="shared" si="296"/>
      </c>
      <c r="N1246" s="13"/>
    </row>
    <row r="1247" spans="2:14" ht="15.75">
      <c r="B1247" s="347"/>
      <c r="C1247" s="280">
        <v>2910</v>
      </c>
      <c r="D1247" s="348" t="s">
        <v>2010</v>
      </c>
      <c r="E1247" s="282">
        <f aca="true" t="shared" si="303" ref="E1247:E1254">F1247+G1247+H1247</f>
        <v>0</v>
      </c>
      <c r="F1247" s="152"/>
      <c r="G1247" s="153"/>
      <c r="H1247" s="1419"/>
      <c r="I1247" s="152"/>
      <c r="J1247" s="153"/>
      <c r="K1247" s="1419"/>
      <c r="L1247" s="282">
        <f aca="true" t="shared" si="304" ref="L1247:L1254">I1247+J1247+K1247</f>
        <v>0</v>
      </c>
      <c r="M1247" s="12">
        <f t="shared" si="296"/>
      </c>
      <c r="N1247" s="13"/>
    </row>
    <row r="1248" spans="2:14" ht="15.75">
      <c r="B1248" s="347"/>
      <c r="C1248" s="280">
        <v>2920</v>
      </c>
      <c r="D1248" s="348" t="s">
        <v>226</v>
      </c>
      <c r="E1248" s="282">
        <f t="shared" si="303"/>
        <v>0</v>
      </c>
      <c r="F1248" s="152"/>
      <c r="G1248" s="153"/>
      <c r="H1248" s="1419"/>
      <c r="I1248" s="152"/>
      <c r="J1248" s="153"/>
      <c r="K1248" s="1419"/>
      <c r="L1248" s="282">
        <f t="shared" si="304"/>
        <v>0</v>
      </c>
      <c r="M1248" s="12">
        <f t="shared" si="296"/>
      </c>
      <c r="N1248" s="13"/>
    </row>
    <row r="1249" spans="2:14" ht="31.5">
      <c r="B1249" s="347"/>
      <c r="C1249" s="325">
        <v>2969</v>
      </c>
      <c r="D1249" s="349" t="s">
        <v>227</v>
      </c>
      <c r="E1249" s="327">
        <f t="shared" si="303"/>
        <v>0</v>
      </c>
      <c r="F1249" s="450"/>
      <c r="G1249" s="451"/>
      <c r="H1249" s="1426"/>
      <c r="I1249" s="450"/>
      <c r="J1249" s="451"/>
      <c r="K1249" s="1426"/>
      <c r="L1249" s="327">
        <f t="shared" si="304"/>
        <v>0</v>
      </c>
      <c r="M1249" s="12">
        <f t="shared" si="296"/>
      </c>
      <c r="N1249" s="13"/>
    </row>
    <row r="1250" spans="2:14" ht="31.5">
      <c r="B1250" s="347"/>
      <c r="C1250" s="350">
        <v>2970</v>
      </c>
      <c r="D1250" s="351" t="s">
        <v>228</v>
      </c>
      <c r="E1250" s="352">
        <f t="shared" si="303"/>
        <v>0</v>
      </c>
      <c r="F1250" s="637"/>
      <c r="G1250" s="638"/>
      <c r="H1250" s="1427"/>
      <c r="I1250" s="637"/>
      <c r="J1250" s="638"/>
      <c r="K1250" s="1427"/>
      <c r="L1250" s="352">
        <f t="shared" si="304"/>
        <v>0</v>
      </c>
      <c r="M1250" s="12">
        <f t="shared" si="296"/>
      </c>
      <c r="N1250" s="13"/>
    </row>
    <row r="1251" spans="2:14" ht="15.75">
      <c r="B1251" s="347"/>
      <c r="C1251" s="334">
        <v>2989</v>
      </c>
      <c r="D1251" s="356" t="s">
        <v>229</v>
      </c>
      <c r="E1251" s="336">
        <f t="shared" si="303"/>
        <v>0</v>
      </c>
      <c r="F1251" s="601"/>
      <c r="G1251" s="602"/>
      <c r="H1251" s="1428"/>
      <c r="I1251" s="601"/>
      <c r="J1251" s="602"/>
      <c r="K1251" s="1428"/>
      <c r="L1251" s="336">
        <f t="shared" si="304"/>
        <v>0</v>
      </c>
      <c r="M1251" s="12">
        <f t="shared" si="296"/>
      </c>
      <c r="N1251" s="13"/>
    </row>
    <row r="1252" spans="2:14" ht="31.5">
      <c r="B1252" s="293"/>
      <c r="C1252" s="319">
        <v>2990</v>
      </c>
      <c r="D1252" s="357" t="s">
        <v>2011</v>
      </c>
      <c r="E1252" s="321">
        <f t="shared" si="303"/>
        <v>0</v>
      </c>
      <c r="F1252" s="455"/>
      <c r="G1252" s="456"/>
      <c r="H1252" s="1429"/>
      <c r="I1252" s="455"/>
      <c r="J1252" s="456"/>
      <c r="K1252" s="1429"/>
      <c r="L1252" s="321">
        <f t="shared" si="304"/>
        <v>0</v>
      </c>
      <c r="M1252" s="12">
        <f t="shared" si="296"/>
      </c>
      <c r="N1252" s="13"/>
    </row>
    <row r="1253" spans="2:14" ht="15.75">
      <c r="B1253" s="293"/>
      <c r="C1253" s="319">
        <v>2991</v>
      </c>
      <c r="D1253" s="357" t="s">
        <v>230</v>
      </c>
      <c r="E1253" s="321">
        <f t="shared" si="303"/>
        <v>0</v>
      </c>
      <c r="F1253" s="455"/>
      <c r="G1253" s="456"/>
      <c r="H1253" s="1429"/>
      <c r="I1253" s="455"/>
      <c r="J1253" s="456"/>
      <c r="K1253" s="1429"/>
      <c r="L1253" s="321">
        <f t="shared" si="304"/>
        <v>0</v>
      </c>
      <c r="M1253" s="12">
        <f t="shared" si="296"/>
      </c>
      <c r="N1253" s="13"/>
    </row>
    <row r="1254" spans="2:14" ht="15.75">
      <c r="B1254" s="293"/>
      <c r="C1254" s="286">
        <v>2992</v>
      </c>
      <c r="D1254" s="358" t="s">
        <v>231</v>
      </c>
      <c r="E1254" s="288">
        <f t="shared" si="303"/>
        <v>0</v>
      </c>
      <c r="F1254" s="173"/>
      <c r="G1254" s="174"/>
      <c r="H1254" s="1422"/>
      <c r="I1254" s="173"/>
      <c r="J1254" s="174"/>
      <c r="K1254" s="1422"/>
      <c r="L1254" s="288">
        <f t="shared" si="304"/>
        <v>0</v>
      </c>
      <c r="M1254" s="12">
        <f t="shared" si="296"/>
      </c>
      <c r="N1254" s="13"/>
    </row>
    <row r="1255" spans="2:14" ht="15.75">
      <c r="B1255" s="273">
        <v>3300</v>
      </c>
      <c r="C1255" s="359" t="s">
        <v>232</v>
      </c>
      <c r="D1255" s="1603"/>
      <c r="E1255" s="311">
        <f aca="true" t="shared" si="305" ref="E1255:L1255">SUM(E1256:E1261)</f>
        <v>0</v>
      </c>
      <c r="F1255" s="275">
        <f t="shared" si="305"/>
        <v>0</v>
      </c>
      <c r="G1255" s="276">
        <f t="shared" si="305"/>
        <v>0</v>
      </c>
      <c r="H1255" s="277">
        <f t="shared" si="305"/>
        <v>0</v>
      </c>
      <c r="I1255" s="275">
        <f t="shared" si="305"/>
        <v>0</v>
      </c>
      <c r="J1255" s="276">
        <f t="shared" si="305"/>
        <v>0</v>
      </c>
      <c r="K1255" s="277">
        <f t="shared" si="305"/>
        <v>0</v>
      </c>
      <c r="L1255" s="311">
        <f t="shared" si="305"/>
        <v>0</v>
      </c>
      <c r="M1255" s="12">
        <f t="shared" si="296"/>
      </c>
      <c r="N1255" s="13"/>
    </row>
    <row r="1256" spans="2:14" ht="15.75">
      <c r="B1256" s="292"/>
      <c r="C1256" s="280">
        <v>3301</v>
      </c>
      <c r="D1256" s="360" t="s">
        <v>233</v>
      </c>
      <c r="E1256" s="282">
        <f aca="true" t="shared" si="306" ref="E1256:E1264">F1256+G1256+H1256</f>
        <v>0</v>
      </c>
      <c r="F1256" s="488">
        <v>0</v>
      </c>
      <c r="G1256" s="489">
        <v>0</v>
      </c>
      <c r="H1256" s="154">
        <v>0</v>
      </c>
      <c r="I1256" s="488">
        <v>0</v>
      </c>
      <c r="J1256" s="489">
        <v>0</v>
      </c>
      <c r="K1256" s="154">
        <v>0</v>
      </c>
      <c r="L1256" s="282">
        <f aca="true" t="shared" si="307" ref="L1256:L1264">I1256+J1256+K1256</f>
        <v>0</v>
      </c>
      <c r="M1256" s="12">
        <f t="shared" si="296"/>
      </c>
      <c r="N1256" s="13"/>
    </row>
    <row r="1257" spans="2:14" ht="15.75">
      <c r="B1257" s="292"/>
      <c r="C1257" s="294">
        <v>3302</v>
      </c>
      <c r="D1257" s="361" t="s">
        <v>722</v>
      </c>
      <c r="E1257" s="296">
        <f t="shared" si="306"/>
        <v>0</v>
      </c>
      <c r="F1257" s="490">
        <v>0</v>
      </c>
      <c r="G1257" s="491">
        <v>0</v>
      </c>
      <c r="H1257" s="160">
        <v>0</v>
      </c>
      <c r="I1257" s="490">
        <v>0</v>
      </c>
      <c r="J1257" s="491">
        <v>0</v>
      </c>
      <c r="K1257" s="160">
        <v>0</v>
      </c>
      <c r="L1257" s="296">
        <f t="shared" si="307"/>
        <v>0</v>
      </c>
      <c r="M1257" s="12">
        <f aca="true" t="shared" si="308" ref="M1257:M1288">(IF($E1257&lt;&gt;0,$M$2,IF($L1257&lt;&gt;0,$M$2,"")))</f>
      </c>
      <c r="N1257" s="13"/>
    </row>
    <row r="1258" spans="2:14" ht="15.75">
      <c r="B1258" s="292"/>
      <c r="C1258" s="294">
        <v>3303</v>
      </c>
      <c r="D1258" s="361" t="s">
        <v>234</v>
      </c>
      <c r="E1258" s="296">
        <f t="shared" si="306"/>
        <v>0</v>
      </c>
      <c r="F1258" s="490">
        <v>0</v>
      </c>
      <c r="G1258" s="491">
        <v>0</v>
      </c>
      <c r="H1258" s="160">
        <v>0</v>
      </c>
      <c r="I1258" s="490">
        <v>0</v>
      </c>
      <c r="J1258" s="491">
        <v>0</v>
      </c>
      <c r="K1258" s="160">
        <v>0</v>
      </c>
      <c r="L1258" s="296">
        <f t="shared" si="307"/>
        <v>0</v>
      </c>
      <c r="M1258" s="12">
        <f t="shared" si="308"/>
      </c>
      <c r="N1258" s="13"/>
    </row>
    <row r="1259" spans="2:14" ht="15.75">
      <c r="B1259" s="292"/>
      <c r="C1259" s="294">
        <v>3304</v>
      </c>
      <c r="D1259" s="361" t="s">
        <v>235</v>
      </c>
      <c r="E1259" s="296">
        <f t="shared" si="306"/>
        <v>0</v>
      </c>
      <c r="F1259" s="490">
        <v>0</v>
      </c>
      <c r="G1259" s="491">
        <v>0</v>
      </c>
      <c r="H1259" s="160">
        <v>0</v>
      </c>
      <c r="I1259" s="490">
        <v>0</v>
      </c>
      <c r="J1259" s="491">
        <v>0</v>
      </c>
      <c r="K1259" s="160">
        <v>0</v>
      </c>
      <c r="L1259" s="296">
        <f t="shared" si="307"/>
        <v>0</v>
      </c>
      <c r="M1259" s="12">
        <f t="shared" si="308"/>
      </c>
      <c r="N1259" s="13"/>
    </row>
    <row r="1260" spans="2:14" ht="15.75">
      <c r="B1260" s="292"/>
      <c r="C1260" s="294">
        <v>3305</v>
      </c>
      <c r="D1260" s="361" t="s">
        <v>236</v>
      </c>
      <c r="E1260" s="296">
        <f t="shared" si="306"/>
        <v>0</v>
      </c>
      <c r="F1260" s="490">
        <v>0</v>
      </c>
      <c r="G1260" s="491">
        <v>0</v>
      </c>
      <c r="H1260" s="160">
        <v>0</v>
      </c>
      <c r="I1260" s="490">
        <v>0</v>
      </c>
      <c r="J1260" s="491">
        <v>0</v>
      </c>
      <c r="K1260" s="160">
        <v>0</v>
      </c>
      <c r="L1260" s="296">
        <f t="shared" si="307"/>
        <v>0</v>
      </c>
      <c r="M1260" s="12">
        <f t="shared" si="308"/>
      </c>
      <c r="N1260" s="13"/>
    </row>
    <row r="1261" spans="2:14" ht="31.5">
      <c r="B1261" s="292"/>
      <c r="C1261" s="286">
        <v>3306</v>
      </c>
      <c r="D1261" s="362" t="s">
        <v>1673</v>
      </c>
      <c r="E1261" s="288">
        <f t="shared" si="306"/>
        <v>0</v>
      </c>
      <c r="F1261" s="492">
        <v>0</v>
      </c>
      <c r="G1261" s="493">
        <v>0</v>
      </c>
      <c r="H1261" s="175">
        <v>0</v>
      </c>
      <c r="I1261" s="492">
        <v>0</v>
      </c>
      <c r="J1261" s="493">
        <v>0</v>
      </c>
      <c r="K1261" s="175">
        <v>0</v>
      </c>
      <c r="L1261" s="288">
        <f t="shared" si="307"/>
        <v>0</v>
      </c>
      <c r="M1261" s="12">
        <f t="shared" si="308"/>
      </c>
      <c r="N1261" s="13"/>
    </row>
    <row r="1262" spans="2:14" ht="15.75">
      <c r="B1262" s="273">
        <v>3900</v>
      </c>
      <c r="C1262" s="1782" t="s">
        <v>237</v>
      </c>
      <c r="D1262" s="1783"/>
      <c r="E1262" s="311">
        <f t="shared" si="306"/>
        <v>0</v>
      </c>
      <c r="F1262" s="1472">
        <v>0</v>
      </c>
      <c r="G1262" s="1473">
        <v>0</v>
      </c>
      <c r="H1262" s="1474">
        <v>0</v>
      </c>
      <c r="I1262" s="1472">
        <v>0</v>
      </c>
      <c r="J1262" s="1473">
        <v>0</v>
      </c>
      <c r="K1262" s="1474">
        <v>0</v>
      </c>
      <c r="L1262" s="311">
        <f t="shared" si="307"/>
        <v>0</v>
      </c>
      <c r="M1262" s="12">
        <f t="shared" si="308"/>
      </c>
      <c r="N1262" s="13"/>
    </row>
    <row r="1263" spans="2:14" ht="15.75">
      <c r="B1263" s="273">
        <v>4000</v>
      </c>
      <c r="C1263" s="1782" t="s">
        <v>238</v>
      </c>
      <c r="D1263" s="1783"/>
      <c r="E1263" s="311">
        <f t="shared" si="306"/>
        <v>0</v>
      </c>
      <c r="F1263" s="1423"/>
      <c r="G1263" s="1424"/>
      <c r="H1263" s="1425"/>
      <c r="I1263" s="1423"/>
      <c r="J1263" s="1424"/>
      <c r="K1263" s="1425"/>
      <c r="L1263" s="311">
        <f t="shared" si="307"/>
        <v>0</v>
      </c>
      <c r="M1263" s="12">
        <f t="shared" si="308"/>
      </c>
      <c r="N1263" s="13"/>
    </row>
    <row r="1264" spans="2:14" ht="15.75">
      <c r="B1264" s="273">
        <v>4100</v>
      </c>
      <c r="C1264" s="1782" t="s">
        <v>239</v>
      </c>
      <c r="D1264" s="1783"/>
      <c r="E1264" s="311">
        <f t="shared" si="306"/>
        <v>0</v>
      </c>
      <c r="F1264" s="1473">
        <v>0</v>
      </c>
      <c r="G1264" s="1473">
        <v>0</v>
      </c>
      <c r="H1264" s="1473">
        <v>0</v>
      </c>
      <c r="I1264" s="1473">
        <v>0</v>
      </c>
      <c r="J1264" s="1473">
        <v>0</v>
      </c>
      <c r="K1264" s="1473">
        <v>0</v>
      </c>
      <c r="L1264" s="311">
        <f t="shared" si="307"/>
        <v>0</v>
      </c>
      <c r="M1264" s="12">
        <f t="shared" si="308"/>
      </c>
      <c r="N1264" s="13"/>
    </row>
    <row r="1265" spans="2:14" ht="15.75">
      <c r="B1265" s="273">
        <v>4200</v>
      </c>
      <c r="C1265" s="1782" t="s">
        <v>240</v>
      </c>
      <c r="D1265" s="1783"/>
      <c r="E1265" s="311">
        <f aca="true" t="shared" si="309" ref="E1265:L1265">SUM(E1266:E1271)</f>
        <v>0</v>
      </c>
      <c r="F1265" s="275">
        <f t="shared" si="309"/>
        <v>0</v>
      </c>
      <c r="G1265" s="276">
        <f t="shared" si="309"/>
        <v>0</v>
      </c>
      <c r="H1265" s="277">
        <f t="shared" si="309"/>
        <v>0</v>
      </c>
      <c r="I1265" s="275">
        <f t="shared" si="309"/>
        <v>0</v>
      </c>
      <c r="J1265" s="276">
        <f t="shared" si="309"/>
        <v>0</v>
      </c>
      <c r="K1265" s="277">
        <f t="shared" si="309"/>
        <v>0</v>
      </c>
      <c r="L1265" s="311">
        <f t="shared" si="309"/>
        <v>0</v>
      </c>
      <c r="M1265" s="12">
        <f t="shared" si="308"/>
      </c>
      <c r="N1265" s="13"/>
    </row>
    <row r="1266" spans="2:14" ht="15.75">
      <c r="B1266" s="363"/>
      <c r="C1266" s="280">
        <v>4201</v>
      </c>
      <c r="D1266" s="281" t="s">
        <v>241</v>
      </c>
      <c r="E1266" s="282">
        <f aca="true" t="shared" si="310" ref="E1266:E1271">F1266+G1266+H1266</f>
        <v>0</v>
      </c>
      <c r="F1266" s="152"/>
      <c r="G1266" s="153"/>
      <c r="H1266" s="1419"/>
      <c r="I1266" s="152"/>
      <c r="J1266" s="153"/>
      <c r="K1266" s="1419"/>
      <c r="L1266" s="282">
        <f aca="true" t="shared" si="311" ref="L1266:L1271">I1266+J1266+K1266</f>
        <v>0</v>
      </c>
      <c r="M1266" s="12">
        <f t="shared" si="308"/>
      </c>
      <c r="N1266" s="13"/>
    </row>
    <row r="1267" spans="2:14" ht="15.75">
      <c r="B1267" s="363"/>
      <c r="C1267" s="294">
        <v>4202</v>
      </c>
      <c r="D1267" s="364" t="s">
        <v>242</v>
      </c>
      <c r="E1267" s="296">
        <f t="shared" si="310"/>
        <v>0</v>
      </c>
      <c r="F1267" s="158"/>
      <c r="G1267" s="159"/>
      <c r="H1267" s="1421"/>
      <c r="I1267" s="158"/>
      <c r="J1267" s="159"/>
      <c r="K1267" s="1421"/>
      <c r="L1267" s="296">
        <f t="shared" si="311"/>
        <v>0</v>
      </c>
      <c r="M1267" s="12">
        <f t="shared" si="308"/>
      </c>
      <c r="N1267" s="13"/>
    </row>
    <row r="1268" spans="2:14" ht="15.75">
      <c r="B1268" s="363"/>
      <c r="C1268" s="294">
        <v>4214</v>
      </c>
      <c r="D1268" s="364" t="s">
        <v>243</v>
      </c>
      <c r="E1268" s="296">
        <f t="shared" si="310"/>
        <v>0</v>
      </c>
      <c r="F1268" s="158"/>
      <c r="G1268" s="159"/>
      <c r="H1268" s="1421"/>
      <c r="I1268" s="158"/>
      <c r="J1268" s="159"/>
      <c r="K1268" s="1421"/>
      <c r="L1268" s="296">
        <f t="shared" si="311"/>
        <v>0</v>
      </c>
      <c r="M1268" s="12">
        <f t="shared" si="308"/>
      </c>
      <c r="N1268" s="13"/>
    </row>
    <row r="1269" spans="2:14" ht="15.75">
      <c r="B1269" s="363"/>
      <c r="C1269" s="294">
        <v>4217</v>
      </c>
      <c r="D1269" s="364" t="s">
        <v>244</v>
      </c>
      <c r="E1269" s="296">
        <f t="shared" si="310"/>
        <v>0</v>
      </c>
      <c r="F1269" s="158"/>
      <c r="G1269" s="159"/>
      <c r="H1269" s="1421"/>
      <c r="I1269" s="158"/>
      <c r="J1269" s="159"/>
      <c r="K1269" s="1421"/>
      <c r="L1269" s="296">
        <f t="shared" si="311"/>
        <v>0</v>
      </c>
      <c r="M1269" s="12">
        <f t="shared" si="308"/>
      </c>
      <c r="N1269" s="13"/>
    </row>
    <row r="1270" spans="2:14" ht="15.75">
      <c r="B1270" s="363"/>
      <c r="C1270" s="294">
        <v>4218</v>
      </c>
      <c r="D1270" s="295" t="s">
        <v>245</v>
      </c>
      <c r="E1270" s="296">
        <f t="shared" si="310"/>
        <v>0</v>
      </c>
      <c r="F1270" s="158"/>
      <c r="G1270" s="159"/>
      <c r="H1270" s="1421"/>
      <c r="I1270" s="158"/>
      <c r="J1270" s="159"/>
      <c r="K1270" s="1421"/>
      <c r="L1270" s="296">
        <f t="shared" si="311"/>
        <v>0</v>
      </c>
      <c r="M1270" s="12">
        <f t="shared" si="308"/>
      </c>
      <c r="N1270" s="13"/>
    </row>
    <row r="1271" spans="2:14" ht="15.75">
      <c r="B1271" s="363"/>
      <c r="C1271" s="286">
        <v>4219</v>
      </c>
      <c r="D1271" s="344" t="s">
        <v>246</v>
      </c>
      <c r="E1271" s="288">
        <f t="shared" si="310"/>
        <v>0</v>
      </c>
      <c r="F1271" s="173"/>
      <c r="G1271" s="174"/>
      <c r="H1271" s="1422"/>
      <c r="I1271" s="173"/>
      <c r="J1271" s="174"/>
      <c r="K1271" s="1422"/>
      <c r="L1271" s="288">
        <f t="shared" si="311"/>
        <v>0</v>
      </c>
      <c r="M1271" s="12">
        <f t="shared" si="308"/>
      </c>
      <c r="N1271" s="13"/>
    </row>
    <row r="1272" spans="2:14" ht="15.75">
      <c r="B1272" s="273">
        <v>4300</v>
      </c>
      <c r="C1272" s="1782" t="s">
        <v>1677</v>
      </c>
      <c r="D1272" s="1783"/>
      <c r="E1272" s="311">
        <f aca="true" t="shared" si="312" ref="E1272:L1272">SUM(E1273:E1275)</f>
        <v>0</v>
      </c>
      <c r="F1272" s="275">
        <f t="shared" si="312"/>
        <v>0</v>
      </c>
      <c r="G1272" s="276">
        <f t="shared" si="312"/>
        <v>0</v>
      </c>
      <c r="H1272" s="277">
        <f t="shared" si="312"/>
        <v>0</v>
      </c>
      <c r="I1272" s="275">
        <f t="shared" si="312"/>
        <v>0</v>
      </c>
      <c r="J1272" s="276">
        <f t="shared" si="312"/>
        <v>0</v>
      </c>
      <c r="K1272" s="277">
        <f t="shared" si="312"/>
        <v>0</v>
      </c>
      <c r="L1272" s="311">
        <f t="shared" si="312"/>
        <v>0</v>
      </c>
      <c r="M1272" s="12">
        <f t="shared" si="308"/>
      </c>
      <c r="N1272" s="13"/>
    </row>
    <row r="1273" spans="2:14" ht="15.75">
      <c r="B1273" s="363"/>
      <c r="C1273" s="280">
        <v>4301</v>
      </c>
      <c r="D1273" s="312" t="s">
        <v>247</v>
      </c>
      <c r="E1273" s="282">
        <f aca="true" t="shared" si="313" ref="E1273:E1278">F1273+G1273+H1273</f>
        <v>0</v>
      </c>
      <c r="F1273" s="152"/>
      <c r="G1273" s="153"/>
      <c r="H1273" s="1419"/>
      <c r="I1273" s="152"/>
      <c r="J1273" s="153"/>
      <c r="K1273" s="1419"/>
      <c r="L1273" s="282">
        <f aca="true" t="shared" si="314" ref="L1273:L1278">I1273+J1273+K1273</f>
        <v>0</v>
      </c>
      <c r="M1273" s="12">
        <f t="shared" si="308"/>
      </c>
      <c r="N1273" s="13"/>
    </row>
    <row r="1274" spans="2:14" ht="15.75">
      <c r="B1274" s="363"/>
      <c r="C1274" s="294">
        <v>4302</v>
      </c>
      <c r="D1274" s="364" t="s">
        <v>248</v>
      </c>
      <c r="E1274" s="296">
        <f t="shared" si="313"/>
        <v>0</v>
      </c>
      <c r="F1274" s="158"/>
      <c r="G1274" s="159"/>
      <c r="H1274" s="1421"/>
      <c r="I1274" s="158"/>
      <c r="J1274" s="159"/>
      <c r="K1274" s="1421"/>
      <c r="L1274" s="296">
        <f t="shared" si="314"/>
        <v>0</v>
      </c>
      <c r="M1274" s="12">
        <f t="shared" si="308"/>
      </c>
      <c r="N1274" s="13"/>
    </row>
    <row r="1275" spans="2:14" ht="15.75">
      <c r="B1275" s="363"/>
      <c r="C1275" s="286">
        <v>4309</v>
      </c>
      <c r="D1275" s="302" t="s">
        <v>249</v>
      </c>
      <c r="E1275" s="288">
        <f t="shared" si="313"/>
        <v>0</v>
      </c>
      <c r="F1275" s="173"/>
      <c r="G1275" s="174"/>
      <c r="H1275" s="1422"/>
      <c r="I1275" s="173"/>
      <c r="J1275" s="174"/>
      <c r="K1275" s="1422"/>
      <c r="L1275" s="288">
        <f t="shared" si="314"/>
        <v>0</v>
      </c>
      <c r="M1275" s="12">
        <f t="shared" si="308"/>
      </c>
      <c r="N1275" s="13"/>
    </row>
    <row r="1276" spans="2:14" ht="15.75">
      <c r="B1276" s="273">
        <v>4400</v>
      </c>
      <c r="C1276" s="1782" t="s">
        <v>1674</v>
      </c>
      <c r="D1276" s="1783"/>
      <c r="E1276" s="311">
        <f t="shared" si="313"/>
        <v>0</v>
      </c>
      <c r="F1276" s="1423"/>
      <c r="G1276" s="1424"/>
      <c r="H1276" s="1425"/>
      <c r="I1276" s="1423"/>
      <c r="J1276" s="1424"/>
      <c r="K1276" s="1425"/>
      <c r="L1276" s="311">
        <f t="shared" si="314"/>
        <v>0</v>
      </c>
      <c r="M1276" s="12">
        <f t="shared" si="308"/>
      </c>
      <c r="N1276" s="13"/>
    </row>
    <row r="1277" spans="2:14" ht="15.75">
      <c r="B1277" s="273">
        <v>4500</v>
      </c>
      <c r="C1277" s="1782" t="s">
        <v>1675</v>
      </c>
      <c r="D1277" s="1783"/>
      <c r="E1277" s="311">
        <f t="shared" si="313"/>
        <v>0</v>
      </c>
      <c r="F1277" s="1423"/>
      <c r="G1277" s="1424"/>
      <c r="H1277" s="1425"/>
      <c r="I1277" s="1423"/>
      <c r="J1277" s="1424"/>
      <c r="K1277" s="1425"/>
      <c r="L1277" s="311">
        <f t="shared" si="314"/>
        <v>0</v>
      </c>
      <c r="M1277" s="12">
        <f t="shared" si="308"/>
      </c>
      <c r="N1277" s="13"/>
    </row>
    <row r="1278" spans="2:14" ht="15.75">
      <c r="B1278" s="273">
        <v>4600</v>
      </c>
      <c r="C1278" s="1790" t="s">
        <v>250</v>
      </c>
      <c r="D1278" s="1791"/>
      <c r="E1278" s="311">
        <f t="shared" si="313"/>
        <v>0</v>
      </c>
      <c r="F1278" s="1423"/>
      <c r="G1278" s="1424"/>
      <c r="H1278" s="1425"/>
      <c r="I1278" s="1423"/>
      <c r="J1278" s="1424"/>
      <c r="K1278" s="1425"/>
      <c r="L1278" s="311">
        <f t="shared" si="314"/>
        <v>0</v>
      </c>
      <c r="M1278" s="12">
        <f t="shared" si="308"/>
      </c>
      <c r="N1278" s="13"/>
    </row>
    <row r="1279" spans="2:14" ht="15.75">
      <c r="B1279" s="273">
        <v>4900</v>
      </c>
      <c r="C1279" s="1782" t="s">
        <v>276</v>
      </c>
      <c r="D1279" s="1783"/>
      <c r="E1279" s="311">
        <f aca="true" t="shared" si="315" ref="E1279:L1279">+E1280+E1281</f>
        <v>0</v>
      </c>
      <c r="F1279" s="275">
        <f t="shared" si="315"/>
        <v>0</v>
      </c>
      <c r="G1279" s="276">
        <f t="shared" si="315"/>
        <v>0</v>
      </c>
      <c r="H1279" s="277">
        <f t="shared" si="315"/>
        <v>0</v>
      </c>
      <c r="I1279" s="275">
        <f t="shared" si="315"/>
        <v>0</v>
      </c>
      <c r="J1279" s="276">
        <f t="shared" si="315"/>
        <v>0</v>
      </c>
      <c r="K1279" s="277">
        <f t="shared" si="315"/>
        <v>0</v>
      </c>
      <c r="L1279" s="311">
        <f t="shared" si="315"/>
        <v>0</v>
      </c>
      <c r="M1279" s="12">
        <f t="shared" si="308"/>
      </c>
      <c r="N1279" s="13"/>
    </row>
    <row r="1280" spans="2:14" ht="15.75">
      <c r="B1280" s="363"/>
      <c r="C1280" s="280">
        <v>4901</v>
      </c>
      <c r="D1280" s="365" t="s">
        <v>277</v>
      </c>
      <c r="E1280" s="282">
        <f>F1280+G1280+H1280</f>
        <v>0</v>
      </c>
      <c r="F1280" s="152"/>
      <c r="G1280" s="153"/>
      <c r="H1280" s="1419"/>
      <c r="I1280" s="152"/>
      <c r="J1280" s="153"/>
      <c r="K1280" s="1419"/>
      <c r="L1280" s="282">
        <f>I1280+J1280+K1280</f>
        <v>0</v>
      </c>
      <c r="M1280" s="12">
        <f t="shared" si="308"/>
      </c>
      <c r="N1280" s="13"/>
    </row>
    <row r="1281" spans="2:14" ht="15.75">
      <c r="B1281" s="363"/>
      <c r="C1281" s="286">
        <v>4902</v>
      </c>
      <c r="D1281" s="302" t="s">
        <v>278</v>
      </c>
      <c r="E1281" s="288">
        <f>F1281+G1281+H1281</f>
        <v>0</v>
      </c>
      <c r="F1281" s="173"/>
      <c r="G1281" s="174"/>
      <c r="H1281" s="1422"/>
      <c r="I1281" s="173"/>
      <c r="J1281" s="174"/>
      <c r="K1281" s="1422"/>
      <c r="L1281" s="288">
        <f>I1281+J1281+K1281</f>
        <v>0</v>
      </c>
      <c r="M1281" s="12">
        <f t="shared" si="308"/>
      </c>
      <c r="N1281" s="13"/>
    </row>
    <row r="1282" spans="2:14" ht="15.75">
      <c r="B1282" s="366">
        <v>5100</v>
      </c>
      <c r="C1282" s="1786" t="s">
        <v>251</v>
      </c>
      <c r="D1282" s="1787"/>
      <c r="E1282" s="311">
        <f>F1282+G1282+H1282</f>
        <v>0</v>
      </c>
      <c r="F1282" s="1423"/>
      <c r="G1282" s="1424"/>
      <c r="H1282" s="1425"/>
      <c r="I1282" s="1423"/>
      <c r="J1282" s="1424"/>
      <c r="K1282" s="1425"/>
      <c r="L1282" s="311">
        <f>I1282+J1282+K1282</f>
        <v>0</v>
      </c>
      <c r="M1282" s="12">
        <f t="shared" si="308"/>
      </c>
      <c r="N1282" s="13"/>
    </row>
    <row r="1283" spans="2:14" ht="15.75">
      <c r="B1283" s="366">
        <v>5200</v>
      </c>
      <c r="C1283" s="1786" t="s">
        <v>252</v>
      </c>
      <c r="D1283" s="1787"/>
      <c r="E1283" s="311">
        <f aca="true" t="shared" si="316" ref="E1283:L1283">SUM(E1284:E1290)</f>
        <v>0</v>
      </c>
      <c r="F1283" s="275">
        <f t="shared" si="316"/>
        <v>0</v>
      </c>
      <c r="G1283" s="276">
        <f t="shared" si="316"/>
        <v>0</v>
      </c>
      <c r="H1283" s="277">
        <f t="shared" si="316"/>
        <v>0</v>
      </c>
      <c r="I1283" s="275">
        <f t="shared" si="316"/>
        <v>0</v>
      </c>
      <c r="J1283" s="276">
        <f t="shared" si="316"/>
        <v>0</v>
      </c>
      <c r="K1283" s="277">
        <f t="shared" si="316"/>
        <v>0</v>
      </c>
      <c r="L1283" s="311">
        <f t="shared" si="316"/>
        <v>0</v>
      </c>
      <c r="M1283" s="12">
        <f t="shared" si="308"/>
      </c>
      <c r="N1283" s="13"/>
    </row>
    <row r="1284" spans="2:14" ht="15.75">
      <c r="B1284" s="367"/>
      <c r="C1284" s="368">
        <v>5201</v>
      </c>
      <c r="D1284" s="369" t="s">
        <v>253</v>
      </c>
      <c r="E1284" s="282">
        <f aca="true" t="shared" si="317" ref="E1284:E1290">F1284+G1284+H1284</f>
        <v>0</v>
      </c>
      <c r="F1284" s="152"/>
      <c r="G1284" s="153"/>
      <c r="H1284" s="1419"/>
      <c r="I1284" s="152"/>
      <c r="J1284" s="153"/>
      <c r="K1284" s="1419"/>
      <c r="L1284" s="282">
        <f aca="true" t="shared" si="318" ref="L1284:L1290">I1284+J1284+K1284</f>
        <v>0</v>
      </c>
      <c r="M1284" s="12">
        <f t="shared" si="308"/>
      </c>
      <c r="N1284" s="13"/>
    </row>
    <row r="1285" spans="2:14" ht="15.75">
      <c r="B1285" s="367"/>
      <c r="C1285" s="370">
        <v>5202</v>
      </c>
      <c r="D1285" s="371" t="s">
        <v>254</v>
      </c>
      <c r="E1285" s="296">
        <f t="shared" si="317"/>
        <v>0</v>
      </c>
      <c r="F1285" s="158"/>
      <c r="G1285" s="159"/>
      <c r="H1285" s="1421"/>
      <c r="I1285" s="158"/>
      <c r="J1285" s="159"/>
      <c r="K1285" s="1421"/>
      <c r="L1285" s="296">
        <f t="shared" si="318"/>
        <v>0</v>
      </c>
      <c r="M1285" s="12">
        <f t="shared" si="308"/>
      </c>
      <c r="N1285" s="13"/>
    </row>
    <row r="1286" spans="2:14" ht="15.75">
      <c r="B1286" s="367"/>
      <c r="C1286" s="370">
        <v>5203</v>
      </c>
      <c r="D1286" s="371" t="s">
        <v>627</v>
      </c>
      <c r="E1286" s="296">
        <f t="shared" si="317"/>
        <v>0</v>
      </c>
      <c r="F1286" s="158"/>
      <c r="G1286" s="159"/>
      <c r="H1286" s="1421"/>
      <c r="I1286" s="158"/>
      <c r="J1286" s="159"/>
      <c r="K1286" s="1421"/>
      <c r="L1286" s="296">
        <f t="shared" si="318"/>
        <v>0</v>
      </c>
      <c r="M1286" s="12">
        <f t="shared" si="308"/>
      </c>
      <c r="N1286" s="13"/>
    </row>
    <row r="1287" spans="2:14" ht="15.75">
      <c r="B1287" s="367"/>
      <c r="C1287" s="370">
        <v>5204</v>
      </c>
      <c r="D1287" s="371" t="s">
        <v>628</v>
      </c>
      <c r="E1287" s="296">
        <f t="shared" si="317"/>
        <v>0</v>
      </c>
      <c r="F1287" s="158"/>
      <c r="G1287" s="159"/>
      <c r="H1287" s="1421"/>
      <c r="I1287" s="158"/>
      <c r="J1287" s="159"/>
      <c r="K1287" s="1421"/>
      <c r="L1287" s="296">
        <f t="shared" si="318"/>
        <v>0</v>
      </c>
      <c r="M1287" s="12">
        <f t="shared" si="308"/>
      </c>
      <c r="N1287" s="13"/>
    </row>
    <row r="1288" spans="2:14" ht="15.75">
      <c r="B1288" s="367"/>
      <c r="C1288" s="370">
        <v>5205</v>
      </c>
      <c r="D1288" s="371" t="s">
        <v>629</v>
      </c>
      <c r="E1288" s="296">
        <f t="shared" si="317"/>
        <v>0</v>
      </c>
      <c r="F1288" s="158"/>
      <c r="G1288" s="159"/>
      <c r="H1288" s="1421"/>
      <c r="I1288" s="158"/>
      <c r="J1288" s="159"/>
      <c r="K1288" s="1421"/>
      <c r="L1288" s="296">
        <f t="shared" si="318"/>
        <v>0</v>
      </c>
      <c r="M1288" s="12">
        <f t="shared" si="308"/>
      </c>
      <c r="N1288" s="13"/>
    </row>
    <row r="1289" spans="2:14" ht="15.75">
      <c r="B1289" s="367"/>
      <c r="C1289" s="370">
        <v>5206</v>
      </c>
      <c r="D1289" s="371" t="s">
        <v>630</v>
      </c>
      <c r="E1289" s="296">
        <f t="shared" si="317"/>
        <v>0</v>
      </c>
      <c r="F1289" s="158"/>
      <c r="G1289" s="159"/>
      <c r="H1289" s="1421"/>
      <c r="I1289" s="158"/>
      <c r="J1289" s="159"/>
      <c r="K1289" s="1421"/>
      <c r="L1289" s="296">
        <f t="shared" si="318"/>
        <v>0</v>
      </c>
      <c r="M1289" s="12">
        <f aca="true" t="shared" si="319" ref="M1289:M1309">(IF($E1289&lt;&gt;0,$M$2,IF($L1289&lt;&gt;0,$M$2,"")))</f>
      </c>
      <c r="N1289" s="13"/>
    </row>
    <row r="1290" spans="2:14" ht="15.75">
      <c r="B1290" s="367"/>
      <c r="C1290" s="372">
        <v>5219</v>
      </c>
      <c r="D1290" s="373" t="s">
        <v>631</v>
      </c>
      <c r="E1290" s="288">
        <f t="shared" si="317"/>
        <v>0</v>
      </c>
      <c r="F1290" s="173"/>
      <c r="G1290" s="174"/>
      <c r="H1290" s="1422"/>
      <c r="I1290" s="173"/>
      <c r="J1290" s="174"/>
      <c r="K1290" s="1422"/>
      <c r="L1290" s="288">
        <f t="shared" si="318"/>
        <v>0</v>
      </c>
      <c r="M1290" s="12">
        <f t="shared" si="319"/>
      </c>
      <c r="N1290" s="13"/>
    </row>
    <row r="1291" spans="2:14" ht="15.75">
      <c r="B1291" s="366">
        <v>5300</v>
      </c>
      <c r="C1291" s="1786" t="s">
        <v>632</v>
      </c>
      <c r="D1291" s="1787"/>
      <c r="E1291" s="311">
        <f aca="true" t="shared" si="320" ref="E1291:L1291">SUM(E1292:E1293)</f>
        <v>0</v>
      </c>
      <c r="F1291" s="275">
        <f t="shared" si="320"/>
        <v>0</v>
      </c>
      <c r="G1291" s="276">
        <f t="shared" si="320"/>
        <v>0</v>
      </c>
      <c r="H1291" s="277">
        <f t="shared" si="320"/>
        <v>0</v>
      </c>
      <c r="I1291" s="275">
        <f t="shared" si="320"/>
        <v>0</v>
      </c>
      <c r="J1291" s="276">
        <f t="shared" si="320"/>
        <v>0</v>
      </c>
      <c r="K1291" s="277">
        <f t="shared" si="320"/>
        <v>0</v>
      </c>
      <c r="L1291" s="311">
        <f t="shared" si="320"/>
        <v>0</v>
      </c>
      <c r="M1291" s="12">
        <f t="shared" si="319"/>
      </c>
      <c r="N1291" s="13"/>
    </row>
    <row r="1292" spans="2:14" ht="15.75">
      <c r="B1292" s="367"/>
      <c r="C1292" s="368">
        <v>5301</v>
      </c>
      <c r="D1292" s="369" t="s">
        <v>310</v>
      </c>
      <c r="E1292" s="282">
        <f>F1292+G1292+H1292</f>
        <v>0</v>
      </c>
      <c r="F1292" s="152"/>
      <c r="G1292" s="153"/>
      <c r="H1292" s="1419"/>
      <c r="I1292" s="152"/>
      <c r="J1292" s="153"/>
      <c r="K1292" s="1419"/>
      <c r="L1292" s="282">
        <f>I1292+J1292+K1292</f>
        <v>0</v>
      </c>
      <c r="M1292" s="12">
        <f t="shared" si="319"/>
      </c>
      <c r="N1292" s="13"/>
    </row>
    <row r="1293" spans="2:14" ht="15.75">
      <c r="B1293" s="367"/>
      <c r="C1293" s="372">
        <v>5309</v>
      </c>
      <c r="D1293" s="373" t="s">
        <v>633</v>
      </c>
      <c r="E1293" s="288">
        <f>F1293+G1293+H1293</f>
        <v>0</v>
      </c>
      <c r="F1293" s="173"/>
      <c r="G1293" s="174"/>
      <c r="H1293" s="1422"/>
      <c r="I1293" s="173"/>
      <c r="J1293" s="174"/>
      <c r="K1293" s="1422"/>
      <c r="L1293" s="288">
        <f>I1293+J1293+K1293</f>
        <v>0</v>
      </c>
      <c r="M1293" s="12">
        <f t="shared" si="319"/>
      </c>
      <c r="N1293" s="13"/>
    </row>
    <row r="1294" spans="2:14" ht="15.75">
      <c r="B1294" s="366">
        <v>5400</v>
      </c>
      <c r="C1294" s="1786" t="s">
        <v>692</v>
      </c>
      <c r="D1294" s="1787"/>
      <c r="E1294" s="311">
        <f>F1294+G1294+H1294</f>
        <v>0</v>
      </c>
      <c r="F1294" s="1423"/>
      <c r="G1294" s="1424"/>
      <c r="H1294" s="1425"/>
      <c r="I1294" s="1423"/>
      <c r="J1294" s="1424"/>
      <c r="K1294" s="1425"/>
      <c r="L1294" s="311">
        <f>I1294+J1294+K1294</f>
        <v>0</v>
      </c>
      <c r="M1294" s="12">
        <f t="shared" si="319"/>
      </c>
      <c r="N1294" s="13"/>
    </row>
    <row r="1295" spans="2:14" ht="15.75">
      <c r="B1295" s="273">
        <v>5500</v>
      </c>
      <c r="C1295" s="1782" t="s">
        <v>693</v>
      </c>
      <c r="D1295" s="1783"/>
      <c r="E1295" s="311">
        <f aca="true" t="shared" si="321" ref="E1295:L1295">SUM(E1296:E1299)</f>
        <v>0</v>
      </c>
      <c r="F1295" s="275">
        <f t="shared" si="321"/>
        <v>0</v>
      </c>
      <c r="G1295" s="276">
        <f t="shared" si="321"/>
        <v>0</v>
      </c>
      <c r="H1295" s="277">
        <f t="shared" si="321"/>
        <v>0</v>
      </c>
      <c r="I1295" s="275">
        <f t="shared" si="321"/>
        <v>0</v>
      </c>
      <c r="J1295" s="276">
        <f t="shared" si="321"/>
        <v>0</v>
      </c>
      <c r="K1295" s="277">
        <f t="shared" si="321"/>
        <v>0</v>
      </c>
      <c r="L1295" s="311">
        <f t="shared" si="321"/>
        <v>0</v>
      </c>
      <c r="M1295" s="12">
        <f t="shared" si="319"/>
      </c>
      <c r="N1295" s="13"/>
    </row>
    <row r="1296" spans="2:14" ht="15.75">
      <c r="B1296" s="363"/>
      <c r="C1296" s="280">
        <v>5501</v>
      </c>
      <c r="D1296" s="312" t="s">
        <v>694</v>
      </c>
      <c r="E1296" s="282">
        <f>F1296+G1296+H1296</f>
        <v>0</v>
      </c>
      <c r="F1296" s="152"/>
      <c r="G1296" s="153"/>
      <c r="H1296" s="1419"/>
      <c r="I1296" s="152"/>
      <c r="J1296" s="153"/>
      <c r="K1296" s="1419"/>
      <c r="L1296" s="282">
        <f>I1296+J1296+K1296</f>
        <v>0</v>
      </c>
      <c r="M1296" s="12">
        <f t="shared" si="319"/>
      </c>
      <c r="N1296" s="13"/>
    </row>
    <row r="1297" spans="2:14" ht="15.75">
      <c r="B1297" s="363"/>
      <c r="C1297" s="294">
        <v>5502</v>
      </c>
      <c r="D1297" s="295" t="s">
        <v>695</v>
      </c>
      <c r="E1297" s="296">
        <f>F1297+G1297+H1297</f>
        <v>0</v>
      </c>
      <c r="F1297" s="158"/>
      <c r="G1297" s="159"/>
      <c r="H1297" s="1421"/>
      <c r="I1297" s="158"/>
      <c r="J1297" s="159"/>
      <c r="K1297" s="1421"/>
      <c r="L1297" s="296">
        <f>I1297+J1297+K1297</f>
        <v>0</v>
      </c>
      <c r="M1297" s="12">
        <f t="shared" si="319"/>
      </c>
      <c r="N1297" s="13"/>
    </row>
    <row r="1298" spans="2:14" ht="15.75">
      <c r="B1298" s="363"/>
      <c r="C1298" s="294">
        <v>5503</v>
      </c>
      <c r="D1298" s="364" t="s">
        <v>696</v>
      </c>
      <c r="E1298" s="296">
        <f>F1298+G1298+H1298</f>
        <v>0</v>
      </c>
      <c r="F1298" s="158"/>
      <c r="G1298" s="159"/>
      <c r="H1298" s="1421"/>
      <c r="I1298" s="158"/>
      <c r="J1298" s="159"/>
      <c r="K1298" s="1421"/>
      <c r="L1298" s="296">
        <f>I1298+J1298+K1298</f>
        <v>0</v>
      </c>
      <c r="M1298" s="12">
        <f t="shared" si="319"/>
      </c>
      <c r="N1298" s="13"/>
    </row>
    <row r="1299" spans="2:14" ht="15.75">
      <c r="B1299" s="363"/>
      <c r="C1299" s="286">
        <v>5504</v>
      </c>
      <c r="D1299" s="340" t="s">
        <v>697</v>
      </c>
      <c r="E1299" s="288">
        <f>F1299+G1299+H1299</f>
        <v>0</v>
      </c>
      <c r="F1299" s="173"/>
      <c r="G1299" s="174"/>
      <c r="H1299" s="1422"/>
      <c r="I1299" s="173"/>
      <c r="J1299" s="174"/>
      <c r="K1299" s="1422"/>
      <c r="L1299" s="288">
        <f>I1299+J1299+K1299</f>
        <v>0</v>
      </c>
      <c r="M1299" s="12">
        <f t="shared" si="319"/>
      </c>
      <c r="N1299" s="13"/>
    </row>
    <row r="1300" spans="2:14" ht="15.75">
      <c r="B1300" s="366">
        <v>5700</v>
      </c>
      <c r="C1300" s="1788" t="s">
        <v>923</v>
      </c>
      <c r="D1300" s="1789"/>
      <c r="E1300" s="311">
        <f aca="true" t="shared" si="322" ref="E1300:L1300">SUM(E1301:E1303)</f>
        <v>0</v>
      </c>
      <c r="F1300" s="275">
        <f t="shared" si="322"/>
        <v>0</v>
      </c>
      <c r="G1300" s="276">
        <f t="shared" si="322"/>
        <v>0</v>
      </c>
      <c r="H1300" s="277">
        <f t="shared" si="322"/>
        <v>0</v>
      </c>
      <c r="I1300" s="275">
        <f t="shared" si="322"/>
        <v>0</v>
      </c>
      <c r="J1300" s="276">
        <f t="shared" si="322"/>
        <v>0</v>
      </c>
      <c r="K1300" s="277">
        <f t="shared" si="322"/>
        <v>0</v>
      </c>
      <c r="L1300" s="311">
        <f t="shared" si="322"/>
        <v>0</v>
      </c>
      <c r="M1300" s="12">
        <f t="shared" si="319"/>
      </c>
      <c r="N1300" s="13"/>
    </row>
    <row r="1301" spans="2:14" ht="15.75">
      <c r="B1301" s="367"/>
      <c r="C1301" s="368">
        <v>5701</v>
      </c>
      <c r="D1301" s="369" t="s">
        <v>698</v>
      </c>
      <c r="E1301" s="282">
        <f>F1301+G1301+H1301</f>
        <v>0</v>
      </c>
      <c r="F1301" s="1473">
        <v>0</v>
      </c>
      <c r="G1301" s="1473">
        <v>0</v>
      </c>
      <c r="H1301" s="1473">
        <v>0</v>
      </c>
      <c r="I1301" s="1473">
        <v>0</v>
      </c>
      <c r="J1301" s="1473">
        <v>0</v>
      </c>
      <c r="K1301" s="1473">
        <v>0</v>
      </c>
      <c r="L1301" s="282">
        <f>I1301+J1301+K1301</f>
        <v>0</v>
      </c>
      <c r="M1301" s="12">
        <f t="shared" si="319"/>
      </c>
      <c r="N1301" s="13"/>
    </row>
    <row r="1302" spans="2:14" ht="15.75">
      <c r="B1302" s="367"/>
      <c r="C1302" s="374">
        <v>5702</v>
      </c>
      <c r="D1302" s="375" t="s">
        <v>699</v>
      </c>
      <c r="E1302" s="315">
        <f>F1302+G1302+H1302</f>
        <v>0</v>
      </c>
      <c r="F1302" s="1473">
        <v>0</v>
      </c>
      <c r="G1302" s="1473">
        <v>0</v>
      </c>
      <c r="H1302" s="1473">
        <v>0</v>
      </c>
      <c r="I1302" s="1473">
        <v>0</v>
      </c>
      <c r="J1302" s="1473">
        <v>0</v>
      </c>
      <c r="K1302" s="1473">
        <v>0</v>
      </c>
      <c r="L1302" s="315">
        <f>I1302+J1302+K1302</f>
        <v>0</v>
      </c>
      <c r="M1302" s="12">
        <f t="shared" si="319"/>
      </c>
      <c r="N1302" s="13"/>
    </row>
    <row r="1303" spans="2:14" ht="15.75">
      <c r="B1303" s="293"/>
      <c r="C1303" s="376">
        <v>4071</v>
      </c>
      <c r="D1303" s="377" t="s">
        <v>700</v>
      </c>
      <c r="E1303" s="378">
        <f>F1303+G1303+H1303</f>
        <v>0</v>
      </c>
      <c r="F1303" s="1473">
        <v>0</v>
      </c>
      <c r="G1303" s="1473">
        <v>0</v>
      </c>
      <c r="H1303" s="1473">
        <v>0</v>
      </c>
      <c r="I1303" s="1473">
        <v>0</v>
      </c>
      <c r="J1303" s="1473">
        <v>0</v>
      </c>
      <c r="K1303" s="1473">
        <v>0</v>
      </c>
      <c r="L1303" s="378">
        <f>I1303+J1303+K1303</f>
        <v>0</v>
      </c>
      <c r="M1303" s="12">
        <f t="shared" si="319"/>
      </c>
      <c r="N1303" s="13"/>
    </row>
    <row r="1304" spans="2:14" ht="15.75">
      <c r="B1304" s="583"/>
      <c r="C1304" s="1784" t="s">
        <v>701</v>
      </c>
      <c r="D1304" s="1785"/>
      <c r="E1304" s="1439"/>
      <c r="F1304" s="1439"/>
      <c r="G1304" s="1439"/>
      <c r="H1304" s="1439"/>
      <c r="I1304" s="1439"/>
      <c r="J1304" s="1439"/>
      <c r="K1304" s="1439"/>
      <c r="L1304" s="1440"/>
      <c r="M1304" s="12">
        <f t="shared" si="319"/>
      </c>
      <c r="N1304" s="13"/>
    </row>
    <row r="1305" spans="2:14" ht="15.75">
      <c r="B1305" s="382">
        <v>98</v>
      </c>
      <c r="C1305" s="1784" t="s">
        <v>701</v>
      </c>
      <c r="D1305" s="1785"/>
      <c r="E1305" s="383">
        <f>F1305+G1305+H1305</f>
        <v>0</v>
      </c>
      <c r="F1305" s="1430"/>
      <c r="G1305" s="1431"/>
      <c r="H1305" s="1432"/>
      <c r="I1305" s="1462">
        <v>0</v>
      </c>
      <c r="J1305" s="1463">
        <v>0</v>
      </c>
      <c r="K1305" s="1464">
        <v>0</v>
      </c>
      <c r="L1305" s="383">
        <f>I1305+J1305+K1305</f>
        <v>0</v>
      </c>
      <c r="M1305" s="12">
        <f t="shared" si="319"/>
      </c>
      <c r="N1305" s="13"/>
    </row>
    <row r="1306" spans="2:14" ht="15.75">
      <c r="B1306" s="1434"/>
      <c r="C1306" s="1435"/>
      <c r="D1306" s="1436"/>
      <c r="E1306" s="270"/>
      <c r="F1306" s="270"/>
      <c r="G1306" s="270"/>
      <c r="H1306" s="270"/>
      <c r="I1306" s="270"/>
      <c r="J1306" s="270"/>
      <c r="K1306" s="270"/>
      <c r="L1306" s="271"/>
      <c r="M1306" s="12">
        <f t="shared" si="319"/>
      </c>
      <c r="N1306" s="13"/>
    </row>
    <row r="1307" spans="2:14" ht="15.75">
      <c r="B1307" s="1437"/>
      <c r="C1307" s="111"/>
      <c r="D1307" s="1438"/>
      <c r="E1307" s="219"/>
      <c r="F1307" s="219"/>
      <c r="G1307" s="219"/>
      <c r="H1307" s="219"/>
      <c r="I1307" s="219"/>
      <c r="J1307" s="219"/>
      <c r="K1307" s="219"/>
      <c r="L1307" s="390"/>
      <c r="M1307" s="12">
        <f t="shared" si="319"/>
      </c>
      <c r="N1307" s="13"/>
    </row>
    <row r="1308" spans="2:14" ht="15.75">
      <c r="B1308" s="1437"/>
      <c r="C1308" s="111"/>
      <c r="D1308" s="1438"/>
      <c r="E1308" s="219"/>
      <c r="F1308" s="219"/>
      <c r="G1308" s="219"/>
      <c r="H1308" s="219"/>
      <c r="I1308" s="219"/>
      <c r="J1308" s="219"/>
      <c r="K1308" s="219"/>
      <c r="L1308" s="390"/>
      <c r="M1308" s="12">
        <f t="shared" si="319"/>
      </c>
      <c r="N1308" s="13"/>
    </row>
    <row r="1309" spans="2:14" ht="15.75">
      <c r="B1309" s="1465"/>
      <c r="C1309" s="394" t="s">
        <v>748</v>
      </c>
      <c r="D1309" s="1433">
        <f>+B1309</f>
        <v>0</v>
      </c>
      <c r="E1309" s="396">
        <f aca="true" t="shared" si="323" ref="E1309:L1309">SUM(E1193,E1196,E1202,E1210,E1211,E1229,E1233,E1239,E1242,E1243,E1244,E1245,E1246,E1255,E1262,E1263,E1264,E1265,E1272,E1276,E1277,E1278,E1279,E1282,E1283,E1291,E1294,E1295,E1300)+E1305</f>
        <v>0</v>
      </c>
      <c r="F1309" s="397">
        <f t="shared" si="323"/>
        <v>0</v>
      </c>
      <c r="G1309" s="398">
        <f t="shared" si="323"/>
        <v>0</v>
      </c>
      <c r="H1309" s="399">
        <f t="shared" si="323"/>
        <v>0</v>
      </c>
      <c r="I1309" s="397">
        <f t="shared" si="323"/>
        <v>0</v>
      </c>
      <c r="J1309" s="398">
        <f t="shared" si="323"/>
        <v>771910</v>
      </c>
      <c r="K1309" s="399">
        <f t="shared" si="323"/>
        <v>0</v>
      </c>
      <c r="L1309" s="396">
        <f t="shared" si="323"/>
        <v>771910</v>
      </c>
      <c r="M1309" s="12">
        <f t="shared" si="319"/>
        <v>1</v>
      </c>
      <c r="N1309" s="73" t="str">
        <f>LEFT(C1190,1)</f>
        <v>5</v>
      </c>
    </row>
    <row r="1310" spans="2:13" ht="15.75">
      <c r="B1310" s="79" t="s">
        <v>120</v>
      </c>
      <c r="C1310" s="1"/>
      <c r="L1310" s="6"/>
      <c r="M1310" s="7">
        <f>(IF($E1309&lt;&gt;0,$M$2,IF($L1309&lt;&gt;0,$M$2,"")))</f>
        <v>1</v>
      </c>
    </row>
    <row r="1311" spans="2:13" ht="15.75">
      <c r="B1311" s="1368"/>
      <c r="C1311" s="1368"/>
      <c r="D1311" s="1369"/>
      <c r="E1311" s="1368"/>
      <c r="F1311" s="1368"/>
      <c r="G1311" s="1368"/>
      <c r="H1311" s="1368"/>
      <c r="I1311" s="1368"/>
      <c r="J1311" s="1368"/>
      <c r="K1311" s="1368"/>
      <c r="L1311" s="1370"/>
      <c r="M1311" s="7">
        <f>(IF($E1309&lt;&gt;0,$M$2,IF($L1309&lt;&gt;0,$M$2,"")))</f>
        <v>1</v>
      </c>
    </row>
    <row r="1312" spans="2:13" ht="18.75"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77"/>
      <c r="M1312" s="74">
        <f>(IF(E1307&lt;&gt;0,$G$2,IF(L1307&lt;&gt;0,$G$2,"")))</f>
      </c>
    </row>
    <row r="1313" spans="2:13" ht="18.75"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77"/>
      <c r="M1313" s="74">
        <f>(IF(E1308&lt;&gt;0,$G$2,IF(L1308&lt;&gt;0,$G$2,"")))</f>
      </c>
    </row>
  </sheetData>
  <sheetProtection password="81B0" sheet="1" objects="1" scenarios="1"/>
  <mergeCells count="28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C826:D826"/>
    <mergeCell ref="C848:D848"/>
    <mergeCell ref="C855:D855"/>
    <mergeCell ref="C859:D859"/>
    <mergeCell ref="C860:D860"/>
    <mergeCell ref="C861:D861"/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B899:D899"/>
    <mergeCell ref="B901:D901"/>
    <mergeCell ref="B904:D904"/>
    <mergeCell ref="E908:H908"/>
    <mergeCell ref="I908:L908"/>
    <mergeCell ref="C966:D966"/>
    <mergeCell ref="C915:D915"/>
    <mergeCell ref="C918:D918"/>
    <mergeCell ref="C924:D924"/>
    <mergeCell ref="C932:D932"/>
    <mergeCell ref="C933:D933"/>
    <mergeCell ref="C967:D967"/>
    <mergeCell ref="C968:D968"/>
    <mergeCell ref="C984:D984"/>
    <mergeCell ref="C985:D985"/>
    <mergeCell ref="C986:D986"/>
    <mergeCell ref="C951:D951"/>
    <mergeCell ref="C955:D955"/>
    <mergeCell ref="C961:D961"/>
    <mergeCell ref="C964:D964"/>
    <mergeCell ref="C965:D965"/>
    <mergeCell ref="C987:D987"/>
    <mergeCell ref="C994:D994"/>
    <mergeCell ref="C998:D998"/>
    <mergeCell ref="C999:D999"/>
    <mergeCell ref="C1000:D1000"/>
    <mergeCell ref="C1001:D1001"/>
    <mergeCell ref="C1027:D1027"/>
    <mergeCell ref="C1004:D1004"/>
    <mergeCell ref="C1005:D1005"/>
    <mergeCell ref="C1013:D1013"/>
    <mergeCell ref="C1016:D1016"/>
    <mergeCell ref="C1017:D1017"/>
    <mergeCell ref="C1022:D1022"/>
    <mergeCell ref="C1026:D1026"/>
    <mergeCell ref="B1038:D1038"/>
    <mergeCell ref="B1040:D1040"/>
    <mergeCell ref="B1043:D1043"/>
    <mergeCell ref="E1047:H1047"/>
    <mergeCell ref="I1047:L1047"/>
    <mergeCell ref="C1105:D1105"/>
    <mergeCell ref="C1054:D1054"/>
    <mergeCell ref="C1057:D1057"/>
    <mergeCell ref="C1063:D1063"/>
    <mergeCell ref="C1071:D1071"/>
    <mergeCell ref="C1072:D1072"/>
    <mergeCell ref="C1106:D1106"/>
    <mergeCell ref="C1107:D1107"/>
    <mergeCell ref="C1123:D1123"/>
    <mergeCell ref="C1124:D1124"/>
    <mergeCell ref="C1125:D1125"/>
    <mergeCell ref="C1090:D1090"/>
    <mergeCell ref="C1094:D1094"/>
    <mergeCell ref="C1100:D1100"/>
    <mergeCell ref="C1103:D1103"/>
    <mergeCell ref="C1104:D1104"/>
    <mergeCell ref="C1126:D1126"/>
    <mergeCell ref="C1133:D1133"/>
    <mergeCell ref="C1137:D1137"/>
    <mergeCell ref="C1138:D1138"/>
    <mergeCell ref="C1139:D1139"/>
    <mergeCell ref="C1140:D1140"/>
    <mergeCell ref="C1166:D1166"/>
    <mergeCell ref="C1143:D1143"/>
    <mergeCell ref="C1144:D1144"/>
    <mergeCell ref="C1152:D1152"/>
    <mergeCell ref="C1155:D1155"/>
    <mergeCell ref="C1156:D1156"/>
    <mergeCell ref="C1161:D1161"/>
    <mergeCell ref="C1165:D1165"/>
    <mergeCell ref="B1177:D1177"/>
    <mergeCell ref="B1179:D1179"/>
    <mergeCell ref="B1182:D1182"/>
    <mergeCell ref="E1186:H1186"/>
    <mergeCell ref="I1186:L1186"/>
    <mergeCell ref="C1244:D1244"/>
    <mergeCell ref="C1193:D1193"/>
    <mergeCell ref="C1196:D1196"/>
    <mergeCell ref="C1202:D1202"/>
    <mergeCell ref="C1210:D1210"/>
    <mergeCell ref="C1211:D1211"/>
    <mergeCell ref="C1245:D1245"/>
    <mergeCell ref="C1246:D1246"/>
    <mergeCell ref="C1262:D1262"/>
    <mergeCell ref="C1263:D1263"/>
    <mergeCell ref="C1264:D1264"/>
    <mergeCell ref="C1229:D1229"/>
    <mergeCell ref="C1233:D1233"/>
    <mergeCell ref="C1239:D1239"/>
    <mergeCell ref="C1242:D1242"/>
    <mergeCell ref="C1243:D1243"/>
    <mergeCell ref="C1265:D1265"/>
    <mergeCell ref="C1272:D1272"/>
    <mergeCell ref="C1276:D1276"/>
    <mergeCell ref="C1277:D1277"/>
    <mergeCell ref="C1278:D1278"/>
    <mergeCell ref="C1279:D1279"/>
    <mergeCell ref="C1305:D1305"/>
    <mergeCell ref="C1282:D1282"/>
    <mergeCell ref="C1283:D1283"/>
    <mergeCell ref="C1291:D1291"/>
    <mergeCell ref="C1294:D1294"/>
    <mergeCell ref="C1295:D1295"/>
    <mergeCell ref="C1300:D1300"/>
    <mergeCell ref="C1304:D1304"/>
  </mergeCells>
  <conditionalFormatting sqref="D449">
    <cfRule type="cellIs" priority="91" dxfId="126" operator="notEqual" stopIfTrue="1">
      <formula>0</formula>
    </cfRule>
  </conditionalFormatting>
  <conditionalFormatting sqref="D600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80">
    <cfRule type="cellIs" priority="68" dxfId="142" operator="equal" stopIfTrue="1">
      <formula>0</formula>
    </cfRule>
  </conditionalFormatting>
  <conditionalFormatting sqref="E182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2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5">
    <cfRule type="cellIs" priority="57" dxfId="142" operator="equal" stopIfTrue="1">
      <formula>0</formula>
    </cfRule>
  </conditionalFormatting>
  <conditionalFormatting sqref="E357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7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40">
    <cfRule type="cellIs" priority="46" dxfId="142" operator="equal" stopIfTrue="1">
      <formula>0</formula>
    </cfRule>
  </conditionalFormatting>
  <conditionalFormatting sqref="E442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2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9">
    <cfRule type="cellIs" priority="35" dxfId="143" operator="notEqual" stopIfTrue="1">
      <formula>0</formula>
    </cfRule>
  </conditionalFormatting>
  <conditionalFormatting sqref="F449">
    <cfRule type="cellIs" priority="34" dxfId="143" operator="notEqual" stopIfTrue="1">
      <formula>0</formula>
    </cfRule>
  </conditionalFormatting>
  <conditionalFormatting sqref="G449">
    <cfRule type="cellIs" priority="33" dxfId="143" operator="notEqual" stopIfTrue="1">
      <formula>0</formula>
    </cfRule>
  </conditionalFormatting>
  <conditionalFormatting sqref="H449">
    <cfRule type="cellIs" priority="32" dxfId="143" operator="notEqual" stopIfTrue="1">
      <formula>0</formula>
    </cfRule>
  </conditionalFormatting>
  <conditionalFormatting sqref="I449">
    <cfRule type="cellIs" priority="31" dxfId="143" operator="notEqual" stopIfTrue="1">
      <formula>0</formula>
    </cfRule>
  </conditionalFormatting>
  <conditionalFormatting sqref="J449">
    <cfRule type="cellIs" priority="30" dxfId="143" operator="notEqual" stopIfTrue="1">
      <formula>0</formula>
    </cfRule>
  </conditionalFormatting>
  <conditionalFormatting sqref="K449">
    <cfRule type="cellIs" priority="29" dxfId="143" operator="notEqual" stopIfTrue="1">
      <formula>0</formula>
    </cfRule>
  </conditionalFormatting>
  <conditionalFormatting sqref="L449">
    <cfRule type="cellIs" priority="28" dxfId="143" operator="notEqual" stopIfTrue="1">
      <formula>0</formula>
    </cfRule>
  </conditionalFormatting>
  <conditionalFormatting sqref="E600">
    <cfRule type="cellIs" priority="27" dxfId="143" operator="notEqual" stopIfTrue="1">
      <formula>0</formula>
    </cfRule>
  </conditionalFormatting>
  <conditionalFormatting sqref="F600:G600">
    <cfRule type="cellIs" priority="26" dxfId="143" operator="notEqual" stopIfTrue="1">
      <formula>0</formula>
    </cfRule>
  </conditionalFormatting>
  <conditionalFormatting sqref="H600">
    <cfRule type="cellIs" priority="25" dxfId="143" operator="notEqual" stopIfTrue="1">
      <formula>0</formula>
    </cfRule>
  </conditionalFormatting>
  <conditionalFormatting sqref="I600">
    <cfRule type="cellIs" priority="24" dxfId="143" operator="notEqual" stopIfTrue="1">
      <formula>0</formula>
    </cfRule>
  </conditionalFormatting>
  <conditionalFormatting sqref="J600:K600">
    <cfRule type="cellIs" priority="23" dxfId="143" operator="notEqual" stopIfTrue="1">
      <formula>0</formula>
    </cfRule>
  </conditionalFormatting>
  <conditionalFormatting sqref="L600">
    <cfRule type="cellIs" priority="22" dxfId="143" operator="notEqual" stopIfTrue="1">
      <formula>0</formula>
    </cfRule>
  </conditionalFormatting>
  <conditionalFormatting sqref="F456">
    <cfRule type="cellIs" priority="20" dxfId="142" operator="equal" stopIfTrue="1">
      <formula>0</formula>
    </cfRule>
  </conditionalFormatting>
  <conditionalFormatting sqref="E458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8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1">
    <cfRule type="cellIs" priority="2" dxfId="12" operator="greaterThan" stopIfTrue="1">
      <formula>$G$25</formula>
    </cfRule>
  </conditionalFormatting>
  <conditionalFormatting sqref="J171">
    <cfRule type="cellIs" priority="1" dxfId="12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1678</v>
      </c>
    </row>
    <row r="3" spans="1:3" ht="35.25" customHeight="1">
      <c r="A3" s="1492">
        <v>33</v>
      </c>
      <c r="B3" s="1493" t="s">
        <v>1223</v>
      </c>
      <c r="C3" s="1495" t="s">
        <v>1679</v>
      </c>
    </row>
    <row r="4" spans="1:3" ht="35.25" customHeight="1">
      <c r="A4" s="1492">
        <v>42</v>
      </c>
      <c r="B4" s="1493" t="s">
        <v>1224</v>
      </c>
      <c r="C4" s="1496" t="s">
        <v>1680</v>
      </c>
    </row>
    <row r="5" spans="1:3" ht="30">
      <c r="A5" s="1492">
        <v>96</v>
      </c>
      <c r="B5" s="1493" t="s">
        <v>1225</v>
      </c>
      <c r="C5" s="1496" t="s">
        <v>1681</v>
      </c>
    </row>
    <row r="6" spans="1:3" ht="30">
      <c r="A6" s="1492">
        <v>97</v>
      </c>
      <c r="B6" s="1493" t="s">
        <v>1226</v>
      </c>
      <c r="C6" s="1496" t="s">
        <v>1682</v>
      </c>
    </row>
    <row r="7" spans="1:3" ht="30">
      <c r="A7" s="1492">
        <v>98</v>
      </c>
      <c r="B7" s="1493" t="s">
        <v>1227</v>
      </c>
      <c r="C7" s="1496" t="s">
        <v>1683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2023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2024</v>
      </c>
      <c r="C80" s="1500">
        <v>3311</v>
      </c>
    </row>
    <row r="81" spans="1:3" ht="15.75">
      <c r="A81" s="1500">
        <v>3312</v>
      </c>
      <c r="B81" s="1504" t="s">
        <v>2025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2016</v>
      </c>
      <c r="C83" s="1500">
        <v>3321</v>
      </c>
    </row>
    <row r="84" spans="1:3" ht="15.75">
      <c r="A84" s="1500">
        <v>3322</v>
      </c>
      <c r="B84" s="1504" t="s">
        <v>2017</v>
      </c>
      <c r="C84" s="1500">
        <v>3322</v>
      </c>
    </row>
    <row r="85" spans="1:3" ht="15.75">
      <c r="A85" s="1500">
        <v>3323</v>
      </c>
      <c r="B85" s="1506" t="s">
        <v>2015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2018</v>
      </c>
      <c r="C87" s="1500">
        <v>3325</v>
      </c>
    </row>
    <row r="88" spans="1:3" ht="15.75">
      <c r="A88" s="1500">
        <v>3326</v>
      </c>
      <c r="B88" s="1503" t="s">
        <v>2019</v>
      </c>
      <c r="C88" s="1500">
        <v>3326</v>
      </c>
    </row>
    <row r="89" spans="1:3" ht="15.75">
      <c r="A89" s="1500">
        <v>3327</v>
      </c>
      <c r="B89" s="1503" t="s">
        <v>2020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2021</v>
      </c>
      <c r="C94" s="1500">
        <v>3337</v>
      </c>
    </row>
    <row r="95" spans="1:3" ht="15.75">
      <c r="A95" s="1500">
        <v>3338</v>
      </c>
      <c r="B95" s="1503" t="s">
        <v>2022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2026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2027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2028</v>
      </c>
      <c r="C118" s="1500">
        <v>4457</v>
      </c>
    </row>
    <row r="119" spans="1:3" ht="15.75">
      <c r="A119" s="1500">
        <v>4458</v>
      </c>
      <c r="B119" s="1511" t="s">
        <v>2029</v>
      </c>
      <c r="C119" s="1500">
        <v>4458</v>
      </c>
    </row>
    <row r="120" spans="1:3" ht="15.75">
      <c r="A120" s="1500">
        <v>4459</v>
      </c>
      <c r="B120" s="1511" t="s">
        <v>1684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2047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2070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1685</v>
      </c>
    </row>
    <row r="310" ht="18.75" thickBot="1">
      <c r="B310" s="1517" t="s">
        <v>1686</v>
      </c>
    </row>
    <row r="311" spans="1:2" ht="16.5">
      <c r="A311" s="1525" t="s">
        <v>1269</v>
      </c>
      <c r="B311" s="1526" t="s">
        <v>664</v>
      </c>
    </row>
    <row r="312" spans="1:2" ht="16.5">
      <c r="A312" s="1527" t="s">
        <v>1270</v>
      </c>
      <c r="B312" s="1528" t="s">
        <v>665</v>
      </c>
    </row>
    <row r="313" spans="1:2" ht="16.5">
      <c r="A313" s="1527" t="s">
        <v>1271</v>
      </c>
      <c r="B313" s="1529" t="s">
        <v>666</v>
      </c>
    </row>
    <row r="314" spans="1:2" ht="16.5">
      <c r="A314" s="1527" t="s">
        <v>1272</v>
      </c>
      <c r="B314" s="1529" t="s">
        <v>667</v>
      </c>
    </row>
    <row r="315" spans="1:2" ht="16.5">
      <c r="A315" s="1527" t="s">
        <v>1273</v>
      </c>
      <c r="B315" s="1529" t="s">
        <v>668</v>
      </c>
    </row>
    <row r="316" spans="1:2" ht="16.5">
      <c r="A316" s="1527" t="s">
        <v>1274</v>
      </c>
      <c r="B316" s="1529" t="s">
        <v>669</v>
      </c>
    </row>
    <row r="317" spans="1:2" ht="16.5">
      <c r="A317" s="1527" t="s">
        <v>1275</v>
      </c>
      <c r="B317" s="1529" t="s">
        <v>670</v>
      </c>
    </row>
    <row r="318" spans="1:2" ht="16.5">
      <c r="A318" s="1527" t="s">
        <v>1276</v>
      </c>
      <c r="B318" s="1529" t="s">
        <v>671</v>
      </c>
    </row>
    <row r="319" spans="1:2" ht="16.5">
      <c r="A319" s="1527" t="s">
        <v>1277</v>
      </c>
      <c r="B319" s="1529" t="s">
        <v>672</v>
      </c>
    </row>
    <row r="320" spans="1:2" ht="16.5">
      <c r="A320" s="1527" t="s">
        <v>1278</v>
      </c>
      <c r="B320" s="1529" t="s">
        <v>673</v>
      </c>
    </row>
    <row r="321" spans="1:2" ht="16.5">
      <c r="A321" s="1527" t="s">
        <v>1279</v>
      </c>
      <c r="B321" s="1529" t="s">
        <v>674</v>
      </c>
    </row>
    <row r="322" spans="1:2" ht="16.5">
      <c r="A322" s="1527" t="s">
        <v>1280</v>
      </c>
      <c r="B322" s="1530" t="s">
        <v>675</v>
      </c>
    </row>
    <row r="323" spans="1:2" ht="16.5">
      <c r="A323" s="1527" t="s">
        <v>1281</v>
      </c>
      <c r="B323" s="1530" t="s">
        <v>676</v>
      </c>
    </row>
    <row r="324" spans="1:2" ht="16.5">
      <c r="A324" s="1527" t="s">
        <v>1282</v>
      </c>
      <c r="B324" s="1529" t="s">
        <v>677</v>
      </c>
    </row>
    <row r="325" spans="1:2" ht="16.5">
      <c r="A325" s="1527" t="s">
        <v>1283</v>
      </c>
      <c r="B325" s="1529" t="s">
        <v>678</v>
      </c>
    </row>
    <row r="326" spans="1:2" ht="16.5">
      <c r="A326" s="1527" t="s">
        <v>1284</v>
      </c>
      <c r="B326" s="1529" t="s">
        <v>679</v>
      </c>
    </row>
    <row r="327" spans="1:2" ht="16.5">
      <c r="A327" s="1527" t="s">
        <v>1285</v>
      </c>
      <c r="B327" s="1529" t="s">
        <v>1253</v>
      </c>
    </row>
    <row r="328" spans="1:2" ht="16.5">
      <c r="A328" s="1527" t="s">
        <v>1286</v>
      </c>
      <c r="B328" s="1529" t="s">
        <v>1254</v>
      </c>
    </row>
    <row r="329" spans="1:2" ht="16.5">
      <c r="A329" s="1527" t="s">
        <v>1287</v>
      </c>
      <c r="B329" s="1529" t="s">
        <v>680</v>
      </c>
    </row>
    <row r="330" spans="1:2" ht="16.5">
      <c r="A330" s="1527" t="s">
        <v>1288</v>
      </c>
      <c r="B330" s="1529" t="s">
        <v>681</v>
      </c>
    </row>
    <row r="331" spans="1:2" ht="16.5">
      <c r="A331" s="1527" t="s">
        <v>1289</v>
      </c>
      <c r="B331" s="1529" t="s">
        <v>1255</v>
      </c>
    </row>
    <row r="332" spans="1:2" ht="16.5">
      <c r="A332" s="1527" t="s">
        <v>1290</v>
      </c>
      <c r="B332" s="1529" t="s">
        <v>682</v>
      </c>
    </row>
    <row r="333" spans="1:2" ht="16.5">
      <c r="A333" s="1527" t="s">
        <v>1291</v>
      </c>
      <c r="B333" s="1529" t="s">
        <v>683</v>
      </c>
    </row>
    <row r="334" spans="1:2" ht="32.25" customHeight="1">
      <c r="A334" s="1531" t="s">
        <v>1292</v>
      </c>
      <c r="B334" s="1532" t="s">
        <v>72</v>
      </c>
    </row>
    <row r="335" spans="1:2" ht="16.5">
      <c r="A335" s="1533" t="s">
        <v>1293</v>
      </c>
      <c r="B335" s="1534" t="s">
        <v>73</v>
      </c>
    </row>
    <row r="336" spans="1:2" ht="16.5">
      <c r="A336" s="1533" t="s">
        <v>1294</v>
      </c>
      <c r="B336" s="1534" t="s">
        <v>74</v>
      </c>
    </row>
    <row r="337" spans="1:2" ht="16.5">
      <c r="A337" s="1533" t="s">
        <v>1295</v>
      </c>
      <c r="B337" s="1534" t="s">
        <v>1256</v>
      </c>
    </row>
    <row r="338" spans="1:2" ht="16.5">
      <c r="A338" s="1527" t="s">
        <v>1296</v>
      </c>
      <c r="B338" s="1529" t="s">
        <v>75</v>
      </c>
    </row>
    <row r="339" spans="1:2" ht="16.5">
      <c r="A339" s="1527" t="s">
        <v>1297</v>
      </c>
      <c r="B339" s="1529" t="s">
        <v>76</v>
      </c>
    </row>
    <row r="340" spans="1:2" ht="16.5">
      <c r="A340" s="1527" t="s">
        <v>1298</v>
      </c>
      <c r="B340" s="1529" t="s">
        <v>1257</v>
      </c>
    </row>
    <row r="341" spans="1:2" ht="16.5">
      <c r="A341" s="1527" t="s">
        <v>1299</v>
      </c>
      <c r="B341" s="1529" t="s">
        <v>77</v>
      </c>
    </row>
    <row r="342" spans="1:2" ht="16.5">
      <c r="A342" s="1527" t="s">
        <v>1300</v>
      </c>
      <c r="B342" s="1529" t="s">
        <v>78</v>
      </c>
    </row>
    <row r="343" spans="1:2" ht="16.5">
      <c r="A343" s="1527" t="s">
        <v>1301</v>
      </c>
      <c r="B343" s="1529" t="s">
        <v>79</v>
      </c>
    </row>
    <row r="344" spans="1:2" ht="16.5">
      <c r="A344" s="1527" t="s">
        <v>1302</v>
      </c>
      <c r="B344" s="1534" t="s">
        <v>80</v>
      </c>
    </row>
    <row r="345" spans="1:2" ht="16.5">
      <c r="A345" s="1527" t="s">
        <v>1303</v>
      </c>
      <c r="B345" s="1534" t="s">
        <v>81</v>
      </c>
    </row>
    <row r="346" spans="1:2" ht="16.5">
      <c r="A346" s="1527" t="s">
        <v>1304</v>
      </c>
      <c r="B346" s="1534" t="s">
        <v>1258</v>
      </c>
    </row>
    <row r="347" spans="1:2" ht="16.5">
      <c r="A347" s="1527" t="s">
        <v>1305</v>
      </c>
      <c r="B347" s="1529" t="s">
        <v>82</v>
      </c>
    </row>
    <row r="348" spans="1:2" ht="16.5">
      <c r="A348" s="1527" t="s">
        <v>1306</v>
      </c>
      <c r="B348" s="1529" t="s">
        <v>83</v>
      </c>
    </row>
    <row r="349" spans="1:2" ht="16.5">
      <c r="A349" s="1527" t="s">
        <v>1307</v>
      </c>
      <c r="B349" s="1534" t="s">
        <v>84</v>
      </c>
    </row>
    <row r="350" spans="1:2" ht="16.5">
      <c r="A350" s="1527" t="s">
        <v>1308</v>
      </c>
      <c r="B350" s="1529" t="s">
        <v>85</v>
      </c>
    </row>
    <row r="351" spans="1:2" ht="16.5">
      <c r="A351" s="1527" t="s">
        <v>1309</v>
      </c>
      <c r="B351" s="1529" t="s">
        <v>86</v>
      </c>
    </row>
    <row r="352" spans="1:2" ht="16.5">
      <c r="A352" s="1527" t="s">
        <v>1310</v>
      </c>
      <c r="B352" s="1529" t="s">
        <v>87</v>
      </c>
    </row>
    <row r="353" spans="1:2" ht="16.5">
      <c r="A353" s="1527" t="s">
        <v>1311</v>
      </c>
      <c r="B353" s="1529" t="s">
        <v>88</v>
      </c>
    </row>
    <row r="354" spans="1:2" ht="16.5">
      <c r="A354" s="1527" t="s">
        <v>1312</v>
      </c>
      <c r="B354" s="1529" t="s">
        <v>1259</v>
      </c>
    </row>
    <row r="355" spans="1:2" ht="16.5">
      <c r="A355" s="1527" t="s">
        <v>1313</v>
      </c>
      <c r="B355" s="1529" t="s">
        <v>454</v>
      </c>
    </row>
    <row r="356" spans="1:2" ht="16.5">
      <c r="A356" s="1527" t="s">
        <v>1314</v>
      </c>
      <c r="B356" s="1529" t="s">
        <v>455</v>
      </c>
    </row>
    <row r="357" spans="1:2" ht="16.5">
      <c r="A357" s="1535" t="s">
        <v>1315</v>
      </c>
      <c r="B357" s="1536" t="s">
        <v>456</v>
      </c>
    </row>
    <row r="358" spans="1:2" ht="16.5">
      <c r="A358" s="1537" t="s">
        <v>1316</v>
      </c>
      <c r="B358" s="1538" t="s">
        <v>457</v>
      </c>
    </row>
    <row r="359" spans="1:2" ht="16.5">
      <c r="A359" s="1537" t="s">
        <v>1317</v>
      </c>
      <c r="B359" s="1538" t="s">
        <v>458</v>
      </c>
    </row>
    <row r="360" spans="1:2" ht="16.5">
      <c r="A360" s="1537" t="s">
        <v>1318</v>
      </c>
      <c r="B360" s="1538" t="s">
        <v>459</v>
      </c>
    </row>
    <row r="361" spans="1:2" ht="17.25" thickBot="1">
      <c r="A361" s="1539" t="s">
        <v>1319</v>
      </c>
      <c r="B361" s="1540" t="s">
        <v>460</v>
      </c>
    </row>
    <row r="362" spans="1:256" ht="18">
      <c r="A362" s="1589"/>
      <c r="B362" s="1541" t="s">
        <v>1687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1688</v>
      </c>
    </row>
    <row r="364" spans="1:2" ht="18">
      <c r="A364" s="1590"/>
      <c r="B364" s="1545" t="s">
        <v>1689</v>
      </c>
    </row>
    <row r="365" spans="1:2" ht="18">
      <c r="A365" s="1547" t="s">
        <v>1320</v>
      </c>
      <c r="B365" s="1546" t="s">
        <v>1690</v>
      </c>
    </row>
    <row r="366" spans="1:2" ht="18">
      <c r="A366" s="1547" t="s">
        <v>1321</v>
      </c>
      <c r="B366" s="1548" t="s">
        <v>1691</v>
      </c>
    </row>
    <row r="367" spans="1:2" ht="18">
      <c r="A367" s="1547" t="s">
        <v>1322</v>
      </c>
      <c r="B367" s="1549" t="s">
        <v>1692</v>
      </c>
    </row>
    <row r="368" spans="1:2" ht="18">
      <c r="A368" s="1547" t="s">
        <v>1323</v>
      </c>
      <c r="B368" s="1549" t="s">
        <v>1693</v>
      </c>
    </row>
    <row r="369" spans="1:2" ht="18">
      <c r="A369" s="1547" t="s">
        <v>1324</v>
      </c>
      <c r="B369" s="1549" t="s">
        <v>1694</v>
      </c>
    </row>
    <row r="370" spans="1:2" ht="18">
      <c r="A370" s="1547" t="s">
        <v>1325</v>
      </c>
      <c r="B370" s="1549" t="s">
        <v>1695</v>
      </c>
    </row>
    <row r="371" spans="1:2" ht="18">
      <c r="A371" s="1547" t="s">
        <v>1326</v>
      </c>
      <c r="B371" s="1549" t="s">
        <v>1696</v>
      </c>
    </row>
    <row r="372" spans="1:2" ht="18">
      <c r="A372" s="1547" t="s">
        <v>1327</v>
      </c>
      <c r="B372" s="1550" t="s">
        <v>1697</v>
      </c>
    </row>
    <row r="373" spans="1:2" ht="18">
      <c r="A373" s="1547" t="s">
        <v>1328</v>
      </c>
      <c r="B373" s="1550" t="s">
        <v>1698</v>
      </c>
    </row>
    <row r="374" spans="1:2" ht="18">
      <c r="A374" s="1547" t="s">
        <v>1329</v>
      </c>
      <c r="B374" s="1550" t="s">
        <v>1699</v>
      </c>
    </row>
    <row r="375" spans="1:2" ht="18">
      <c r="A375" s="1547" t="s">
        <v>1330</v>
      </c>
      <c r="B375" s="1550" t="s">
        <v>1700</v>
      </c>
    </row>
    <row r="376" spans="1:2" ht="18">
      <c r="A376" s="1547" t="s">
        <v>1331</v>
      </c>
      <c r="B376" s="1551" t="s">
        <v>1701</v>
      </c>
    </row>
    <row r="377" spans="1:2" ht="18">
      <c r="A377" s="1547" t="s">
        <v>1332</v>
      </c>
      <c r="B377" s="1551" t="s">
        <v>1702</v>
      </c>
    </row>
    <row r="378" spans="1:2" ht="18">
      <c r="A378" s="1547" t="s">
        <v>1333</v>
      </c>
      <c r="B378" s="1550" t="s">
        <v>1703</v>
      </c>
    </row>
    <row r="379" spans="1:5" ht="18">
      <c r="A379" s="1547" t="s">
        <v>1334</v>
      </c>
      <c r="B379" s="1550" t="s">
        <v>1704</v>
      </c>
      <c r="C379" s="1552" t="s">
        <v>182</v>
      </c>
      <c r="E379" s="1553"/>
    </row>
    <row r="380" spans="1:5" ht="18">
      <c r="A380" s="1547" t="s">
        <v>1335</v>
      </c>
      <c r="B380" s="1549" t="s">
        <v>1705</v>
      </c>
      <c r="C380" s="1552" t="s">
        <v>182</v>
      </c>
      <c r="E380" s="1553"/>
    </row>
    <row r="381" spans="1:5" ht="18">
      <c r="A381" s="1547" t="s">
        <v>1336</v>
      </c>
      <c r="B381" s="1550" t="s">
        <v>1706</v>
      </c>
      <c r="C381" s="1552" t="s">
        <v>182</v>
      </c>
      <c r="E381" s="1553"/>
    </row>
    <row r="382" spans="1:5" ht="18">
      <c r="A382" s="1547" t="s">
        <v>1337</v>
      </c>
      <c r="B382" s="1550" t="s">
        <v>1707</v>
      </c>
      <c r="C382" s="1552" t="s">
        <v>182</v>
      </c>
      <c r="E382" s="1553"/>
    </row>
    <row r="383" spans="1:5" ht="18">
      <c r="A383" s="1547" t="s">
        <v>1338</v>
      </c>
      <c r="B383" s="1550" t="s">
        <v>1708</v>
      </c>
      <c r="C383" s="1552" t="s">
        <v>182</v>
      </c>
      <c r="E383" s="1553"/>
    </row>
    <row r="384" spans="1:5" ht="18">
      <c r="A384" s="1547" t="s">
        <v>1339</v>
      </c>
      <c r="B384" s="1550" t="s">
        <v>1709</v>
      </c>
      <c r="C384" s="1552" t="s">
        <v>182</v>
      </c>
      <c r="E384" s="1553"/>
    </row>
    <row r="385" spans="1:5" ht="18">
      <c r="A385" s="1547" t="s">
        <v>1340</v>
      </c>
      <c r="B385" s="1550" t="s">
        <v>1710</v>
      </c>
      <c r="C385" s="1552" t="s">
        <v>182</v>
      </c>
      <c r="E385" s="1553"/>
    </row>
    <row r="386" spans="1:5" ht="18">
      <c r="A386" s="1547" t="s">
        <v>1341</v>
      </c>
      <c r="B386" s="1550" t="s">
        <v>1711</v>
      </c>
      <c r="C386" s="1552" t="s">
        <v>182</v>
      </c>
      <c r="E386" s="1553"/>
    </row>
    <row r="387" spans="1:5" ht="18">
      <c r="A387" s="1547" t="s">
        <v>1342</v>
      </c>
      <c r="B387" s="1550" t="s">
        <v>1712</v>
      </c>
      <c r="C387" s="1552" t="s">
        <v>182</v>
      </c>
      <c r="E387" s="1553"/>
    </row>
    <row r="388" spans="1:5" ht="18">
      <c r="A388" s="1547" t="s">
        <v>1343</v>
      </c>
      <c r="B388" s="1549" t="s">
        <v>1713</v>
      </c>
      <c r="C388" s="1552" t="s">
        <v>182</v>
      </c>
      <c r="E388" s="1553"/>
    </row>
    <row r="389" spans="1:5" ht="18">
      <c r="A389" s="1547" t="s">
        <v>1344</v>
      </c>
      <c r="B389" s="1550" t="s">
        <v>1714</v>
      </c>
      <c r="C389" s="1552" t="s">
        <v>182</v>
      </c>
      <c r="E389" s="1553"/>
    </row>
    <row r="390" spans="1:5" ht="18">
      <c r="A390" s="1547" t="s">
        <v>1345</v>
      </c>
      <c r="B390" s="1549" t="s">
        <v>1715</v>
      </c>
      <c r="C390" s="1552" t="s">
        <v>182</v>
      </c>
      <c r="E390" s="1553"/>
    </row>
    <row r="391" spans="1:5" ht="18">
      <c r="A391" s="1547" t="s">
        <v>1346</v>
      </c>
      <c r="B391" s="1549" t="s">
        <v>1716</v>
      </c>
      <c r="C391" s="1552" t="s">
        <v>182</v>
      </c>
      <c r="E391" s="1553"/>
    </row>
    <row r="392" spans="1:5" ht="18">
      <c r="A392" s="1547" t="s">
        <v>1347</v>
      </c>
      <c r="B392" s="1549" t="s">
        <v>1717</v>
      </c>
      <c r="C392" s="1552" t="s">
        <v>182</v>
      </c>
      <c r="E392" s="1553"/>
    </row>
    <row r="393" spans="1:5" ht="18">
      <c r="A393" s="1547" t="s">
        <v>1348</v>
      </c>
      <c r="B393" s="1549" t="s">
        <v>1718</v>
      </c>
      <c r="C393" s="1552" t="s">
        <v>182</v>
      </c>
      <c r="E393" s="1553"/>
    </row>
    <row r="394" spans="1:5" ht="18">
      <c r="A394" s="1547" t="s">
        <v>1349</v>
      </c>
      <c r="B394" s="1549" t="s">
        <v>1719</v>
      </c>
      <c r="C394" s="1552" t="s">
        <v>182</v>
      </c>
      <c r="E394" s="1553"/>
    </row>
    <row r="395" spans="1:5" ht="18">
      <c r="A395" s="1547" t="s">
        <v>1350</v>
      </c>
      <c r="B395" s="1549" t="s">
        <v>1720</v>
      </c>
      <c r="C395" s="1552" t="s">
        <v>182</v>
      </c>
      <c r="E395" s="1553"/>
    </row>
    <row r="396" spans="1:5" ht="18">
      <c r="A396" s="1547" t="s">
        <v>1351</v>
      </c>
      <c r="B396" s="1549" t="s">
        <v>1721</v>
      </c>
      <c r="C396" s="1552" t="s">
        <v>182</v>
      </c>
      <c r="E396" s="1553"/>
    </row>
    <row r="397" spans="1:5" ht="18">
      <c r="A397" s="1547" t="s">
        <v>1352</v>
      </c>
      <c r="B397" s="1549" t="s">
        <v>1722</v>
      </c>
      <c r="C397" s="1552" t="s">
        <v>182</v>
      </c>
      <c r="E397" s="1553"/>
    </row>
    <row r="398" spans="1:5" ht="31.5">
      <c r="A398" s="1547" t="s">
        <v>1353</v>
      </c>
      <c r="B398" s="1554" t="s">
        <v>1723</v>
      </c>
      <c r="C398" s="1552" t="s">
        <v>182</v>
      </c>
      <c r="E398" s="1553"/>
    </row>
    <row r="399" spans="1:5" ht="18">
      <c r="A399" s="1547" t="s">
        <v>1354</v>
      </c>
      <c r="B399" s="1555" t="s">
        <v>1260</v>
      </c>
      <c r="C399" s="1552" t="s">
        <v>182</v>
      </c>
      <c r="E399" s="1553"/>
    </row>
    <row r="400" spans="1:5" ht="18">
      <c r="A400" s="1591" t="s">
        <v>1355</v>
      </c>
      <c r="B400" s="1556" t="s">
        <v>1724</v>
      </c>
      <c r="C400" s="1552" t="s">
        <v>182</v>
      </c>
      <c r="E400" s="1553"/>
    </row>
    <row r="401" spans="1:5" ht="18">
      <c r="A401" s="1590" t="s">
        <v>182</v>
      </c>
      <c r="B401" s="1557" t="s">
        <v>1725</v>
      </c>
      <c r="C401" s="1552" t="s">
        <v>182</v>
      </c>
      <c r="E401" s="1553"/>
    </row>
    <row r="402" spans="1:5" ht="18">
      <c r="A402" s="1562" t="s">
        <v>1356</v>
      </c>
      <c r="B402" s="1558" t="s">
        <v>1726</v>
      </c>
      <c r="C402" s="1552" t="s">
        <v>182</v>
      </c>
      <c r="E402" s="1553"/>
    </row>
    <row r="403" spans="1:5" ht="18">
      <c r="A403" s="1547" t="s">
        <v>1357</v>
      </c>
      <c r="B403" s="1534" t="s">
        <v>1727</v>
      </c>
      <c r="C403" s="1552" t="s">
        <v>182</v>
      </c>
      <c r="E403" s="1553"/>
    </row>
    <row r="404" spans="1:5" ht="18">
      <c r="A404" s="1592" t="s">
        <v>1358</v>
      </c>
      <c r="B404" s="1559" t="s">
        <v>1728</v>
      </c>
      <c r="C404" s="1552" t="s">
        <v>182</v>
      </c>
      <c r="E404" s="1553"/>
    </row>
    <row r="405" spans="1:5" ht="18">
      <c r="A405" s="1543" t="s">
        <v>182</v>
      </c>
      <c r="B405" s="1560" t="s">
        <v>1729</v>
      </c>
      <c r="C405" s="1552" t="s">
        <v>182</v>
      </c>
      <c r="E405" s="1553"/>
    </row>
    <row r="406" spans="1:5" ht="16.5">
      <c r="A406" s="1527" t="s">
        <v>1309</v>
      </c>
      <c r="B406" s="1529" t="s">
        <v>86</v>
      </c>
      <c r="C406" s="1552" t="s">
        <v>182</v>
      </c>
      <c r="E406" s="1553"/>
    </row>
    <row r="407" spans="1:5" ht="16.5">
      <c r="A407" s="1527" t="s">
        <v>1310</v>
      </c>
      <c r="B407" s="1529" t="s">
        <v>87</v>
      </c>
      <c r="C407" s="1552" t="s">
        <v>182</v>
      </c>
      <c r="E407" s="1553"/>
    </row>
    <row r="408" spans="1:5" ht="16.5">
      <c r="A408" s="1593" t="s">
        <v>1311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1730</v>
      </c>
      <c r="C409" s="1552" t="s">
        <v>182</v>
      </c>
      <c r="E409" s="1553"/>
    </row>
    <row r="410" spans="1:5" ht="18">
      <c r="A410" s="1562" t="s">
        <v>1359</v>
      </c>
      <c r="B410" s="1558" t="s">
        <v>1261</v>
      </c>
      <c r="C410" s="1552" t="s">
        <v>182</v>
      </c>
      <c r="E410" s="1553"/>
    </row>
    <row r="411" spans="1:5" ht="18">
      <c r="A411" s="1562" t="s">
        <v>1360</v>
      </c>
      <c r="B411" s="1558" t="s">
        <v>1262</v>
      </c>
      <c r="C411" s="1552" t="s">
        <v>182</v>
      </c>
      <c r="E411" s="1553"/>
    </row>
    <row r="412" spans="1:5" ht="18">
      <c r="A412" s="1562" t="s">
        <v>1361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1362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1363</v>
      </c>
      <c r="B414" s="1563" t="s">
        <v>1263</v>
      </c>
      <c r="C414" s="1552" t="s">
        <v>182</v>
      </c>
      <c r="E414" s="1553"/>
    </row>
    <row r="415" spans="1:5" ht="16.5">
      <c r="A415" s="1595" t="s">
        <v>1364</v>
      </c>
      <c r="B415" s="1564" t="s">
        <v>730</v>
      </c>
      <c r="C415" s="1552" t="s">
        <v>182</v>
      </c>
      <c r="E415" s="1553"/>
    </row>
    <row r="416" spans="1:5" ht="16.5">
      <c r="A416" s="1527" t="s">
        <v>1365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1366</v>
      </c>
      <c r="B417" s="1565" t="s">
        <v>732</v>
      </c>
      <c r="C417" s="1552" t="s">
        <v>182</v>
      </c>
      <c r="E417" s="1553"/>
    </row>
    <row r="418" spans="1:5" ht="16.5">
      <c r="A418" s="1525" t="s">
        <v>1367</v>
      </c>
      <c r="B418" s="1566" t="s">
        <v>733</v>
      </c>
      <c r="C418" s="1552" t="s">
        <v>182</v>
      </c>
      <c r="E418" s="1553"/>
    </row>
    <row r="419" spans="1:5" ht="16.5">
      <c r="A419" s="1597" t="s">
        <v>1368</v>
      </c>
      <c r="B419" s="1529" t="s">
        <v>734</v>
      </c>
      <c r="C419" s="1552" t="s">
        <v>182</v>
      </c>
      <c r="E419" s="1553"/>
    </row>
    <row r="420" spans="1:5" ht="16.5">
      <c r="A420" s="1527" t="s">
        <v>1369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1370</v>
      </c>
      <c r="B421" s="1568" t="s">
        <v>307</v>
      </c>
      <c r="C421" s="1552" t="s">
        <v>182</v>
      </c>
      <c r="E421" s="1553"/>
    </row>
    <row r="422" spans="1:5" ht="18">
      <c r="A422" s="1547" t="s">
        <v>1371</v>
      </c>
      <c r="B422" s="1569" t="s">
        <v>1731</v>
      </c>
      <c r="C422" s="1552" t="s">
        <v>182</v>
      </c>
      <c r="E422" s="1553"/>
    </row>
    <row r="423" spans="1:5" ht="18">
      <c r="A423" s="1547" t="s">
        <v>1372</v>
      </c>
      <c r="B423" s="1570" t="s">
        <v>1732</v>
      </c>
      <c r="C423" s="1552" t="s">
        <v>182</v>
      </c>
      <c r="E423" s="1553"/>
    </row>
    <row r="424" spans="1:5" ht="18">
      <c r="A424" s="1547" t="s">
        <v>1373</v>
      </c>
      <c r="B424" s="1571" t="s">
        <v>1733</v>
      </c>
      <c r="C424" s="1552" t="s">
        <v>182</v>
      </c>
      <c r="E424" s="1553"/>
    </row>
    <row r="425" spans="1:5" ht="18">
      <c r="A425" s="1547" t="s">
        <v>1374</v>
      </c>
      <c r="B425" s="1570" t="s">
        <v>1734</v>
      </c>
      <c r="C425" s="1552" t="s">
        <v>182</v>
      </c>
      <c r="E425" s="1553"/>
    </row>
    <row r="426" spans="1:5" ht="18">
      <c r="A426" s="1547" t="s">
        <v>1375</v>
      </c>
      <c r="B426" s="1570" t="s">
        <v>1735</v>
      </c>
      <c r="C426" s="1552" t="s">
        <v>182</v>
      </c>
      <c r="E426" s="1553"/>
    </row>
    <row r="427" spans="1:5" ht="18">
      <c r="A427" s="1547" t="s">
        <v>1376</v>
      </c>
      <c r="B427" s="1572" t="s">
        <v>1736</v>
      </c>
      <c r="C427" s="1552" t="s">
        <v>182</v>
      </c>
      <c r="E427" s="1553"/>
    </row>
    <row r="428" spans="1:5" ht="18">
      <c r="A428" s="1547" t="s">
        <v>1377</v>
      </c>
      <c r="B428" s="1572" t="s">
        <v>1737</v>
      </c>
      <c r="C428" s="1552" t="s">
        <v>182</v>
      </c>
      <c r="E428" s="1553"/>
    </row>
    <row r="429" spans="1:5" ht="18">
      <c r="A429" s="1547" t="s">
        <v>1378</v>
      </c>
      <c r="B429" s="1572" t="s">
        <v>1738</v>
      </c>
      <c r="C429" s="1552" t="s">
        <v>182</v>
      </c>
      <c r="E429" s="1553"/>
    </row>
    <row r="430" spans="1:5" ht="18">
      <c r="A430" s="1547" t="s">
        <v>1379</v>
      </c>
      <c r="B430" s="1572" t="s">
        <v>1739</v>
      </c>
      <c r="C430" s="1552" t="s">
        <v>182</v>
      </c>
      <c r="E430" s="1553"/>
    </row>
    <row r="431" spans="1:5" ht="18">
      <c r="A431" s="1547" t="s">
        <v>1380</v>
      </c>
      <c r="B431" s="1572" t="s">
        <v>1740</v>
      </c>
      <c r="C431" s="1552" t="s">
        <v>182</v>
      </c>
      <c r="E431" s="1553"/>
    </row>
    <row r="432" spans="1:5" ht="18">
      <c r="A432" s="1547" t="s">
        <v>1381</v>
      </c>
      <c r="B432" s="1570" t="s">
        <v>1741</v>
      </c>
      <c r="C432" s="1552" t="s">
        <v>182</v>
      </c>
      <c r="E432" s="1553"/>
    </row>
    <row r="433" spans="1:5" ht="18">
      <c r="A433" s="1547" t="s">
        <v>1382</v>
      </c>
      <c r="B433" s="1570" t="s">
        <v>1742</v>
      </c>
      <c r="C433" s="1552" t="s">
        <v>182</v>
      </c>
      <c r="E433" s="1553"/>
    </row>
    <row r="434" spans="1:5" ht="18">
      <c r="A434" s="1547" t="s">
        <v>1383</v>
      </c>
      <c r="B434" s="1570" t="s">
        <v>1743</v>
      </c>
      <c r="C434" s="1552" t="s">
        <v>182</v>
      </c>
      <c r="E434" s="1553"/>
    </row>
    <row r="435" spans="1:5" ht="18.75" thickBot="1">
      <c r="A435" s="1547" t="s">
        <v>1384</v>
      </c>
      <c r="B435" s="1573" t="s">
        <v>1744</v>
      </c>
      <c r="C435" s="1552" t="s">
        <v>182</v>
      </c>
      <c r="E435" s="1553"/>
    </row>
    <row r="436" spans="1:5" ht="18">
      <c r="A436" s="1547" t="s">
        <v>1385</v>
      </c>
      <c r="B436" s="1569" t="s">
        <v>1745</v>
      </c>
      <c r="C436" s="1552" t="s">
        <v>182</v>
      </c>
      <c r="E436" s="1553"/>
    </row>
    <row r="437" spans="1:5" ht="18">
      <c r="A437" s="1547" t="s">
        <v>1386</v>
      </c>
      <c r="B437" s="1571" t="s">
        <v>1746</v>
      </c>
      <c r="C437" s="1552" t="s">
        <v>182</v>
      </c>
      <c r="E437" s="1553"/>
    </row>
    <row r="438" spans="1:5" ht="18">
      <c r="A438" s="1547" t="s">
        <v>1387</v>
      </c>
      <c r="B438" s="1570" t="s">
        <v>1747</v>
      </c>
      <c r="C438" s="1552" t="s">
        <v>182</v>
      </c>
      <c r="E438" s="1553"/>
    </row>
    <row r="439" spans="1:5" ht="18">
      <c r="A439" s="1547" t="s">
        <v>1388</v>
      </c>
      <c r="B439" s="1570" t="s">
        <v>1748</v>
      </c>
      <c r="C439" s="1552" t="s">
        <v>182</v>
      </c>
      <c r="E439" s="1553"/>
    </row>
    <row r="440" spans="1:5" ht="18">
      <c r="A440" s="1547" t="s">
        <v>1389</v>
      </c>
      <c r="B440" s="1570" t="s">
        <v>1749</v>
      </c>
      <c r="C440" s="1552" t="s">
        <v>182</v>
      </c>
      <c r="E440" s="1553"/>
    </row>
    <row r="441" spans="1:5" ht="18">
      <c r="A441" s="1547" t="s">
        <v>1390</v>
      </c>
      <c r="B441" s="1570" t="s">
        <v>1750</v>
      </c>
      <c r="C441" s="1552" t="s">
        <v>182</v>
      </c>
      <c r="E441" s="1553"/>
    </row>
    <row r="442" spans="1:5" ht="18">
      <c r="A442" s="1547" t="s">
        <v>1391</v>
      </c>
      <c r="B442" s="1570" t="s">
        <v>1751</v>
      </c>
      <c r="C442" s="1552" t="s">
        <v>182</v>
      </c>
      <c r="E442" s="1553"/>
    </row>
    <row r="443" spans="1:5" ht="18">
      <c r="A443" s="1547" t="s">
        <v>1392</v>
      </c>
      <c r="B443" s="1570" t="s">
        <v>1752</v>
      </c>
      <c r="C443" s="1552" t="s">
        <v>182</v>
      </c>
      <c r="E443" s="1553"/>
    </row>
    <row r="444" spans="1:5" ht="18">
      <c r="A444" s="1547" t="s">
        <v>1393</v>
      </c>
      <c r="B444" s="1570" t="s">
        <v>1753</v>
      </c>
      <c r="C444" s="1552" t="s">
        <v>182</v>
      </c>
      <c r="E444" s="1553"/>
    </row>
    <row r="445" spans="1:5" ht="18">
      <c r="A445" s="1547" t="s">
        <v>1394</v>
      </c>
      <c r="B445" s="1570" t="s">
        <v>1754</v>
      </c>
      <c r="C445" s="1552" t="s">
        <v>182</v>
      </c>
      <c r="E445" s="1553"/>
    </row>
    <row r="446" spans="1:5" ht="18">
      <c r="A446" s="1547" t="s">
        <v>1395</v>
      </c>
      <c r="B446" s="1570" t="s">
        <v>1755</v>
      </c>
      <c r="C446" s="1552" t="s">
        <v>182</v>
      </c>
      <c r="E446" s="1553"/>
    </row>
    <row r="447" spans="1:5" ht="18">
      <c r="A447" s="1547" t="s">
        <v>1396</v>
      </c>
      <c r="B447" s="1570" t="s">
        <v>1756</v>
      </c>
      <c r="C447" s="1552" t="s">
        <v>182</v>
      </c>
      <c r="E447" s="1553"/>
    </row>
    <row r="448" spans="1:5" ht="18.75" thickBot="1">
      <c r="A448" s="1547" t="s">
        <v>1397</v>
      </c>
      <c r="B448" s="1573" t="s">
        <v>1757</v>
      </c>
      <c r="C448" s="1552" t="s">
        <v>182</v>
      </c>
      <c r="E448" s="1553"/>
    </row>
    <row r="449" spans="1:5" ht="18">
      <c r="A449" s="1547" t="s">
        <v>1398</v>
      </c>
      <c r="B449" s="1569" t="s">
        <v>1758</v>
      </c>
      <c r="C449" s="1552" t="s">
        <v>182</v>
      </c>
      <c r="E449" s="1553"/>
    </row>
    <row r="450" spans="1:5" ht="18">
      <c r="A450" s="1547" t="s">
        <v>1399</v>
      </c>
      <c r="B450" s="1570" t="s">
        <v>1759</v>
      </c>
      <c r="C450" s="1552" t="s">
        <v>182</v>
      </c>
      <c r="E450" s="1553"/>
    </row>
    <row r="451" spans="1:5" ht="18">
      <c r="A451" s="1547" t="s">
        <v>1400</v>
      </c>
      <c r="B451" s="1570" t="s">
        <v>1760</v>
      </c>
      <c r="C451" s="1552" t="s">
        <v>182</v>
      </c>
      <c r="E451" s="1553"/>
    </row>
    <row r="452" spans="1:5" ht="18">
      <c r="A452" s="1547" t="s">
        <v>1401</v>
      </c>
      <c r="B452" s="1570" t="s">
        <v>1761</v>
      </c>
      <c r="C452" s="1552" t="s">
        <v>182</v>
      </c>
      <c r="E452" s="1553"/>
    </row>
    <row r="453" spans="1:5" ht="18">
      <c r="A453" s="1547" t="s">
        <v>1402</v>
      </c>
      <c r="B453" s="1571" t="s">
        <v>1762</v>
      </c>
      <c r="C453" s="1552" t="s">
        <v>182</v>
      </c>
      <c r="E453" s="1553"/>
    </row>
    <row r="454" spans="1:5" ht="18">
      <c r="A454" s="1547" t="s">
        <v>1403</v>
      </c>
      <c r="B454" s="1570" t="s">
        <v>1763</v>
      </c>
      <c r="C454" s="1552" t="s">
        <v>182</v>
      </c>
      <c r="E454" s="1553"/>
    </row>
    <row r="455" spans="1:5" ht="18">
      <c r="A455" s="1547" t="s">
        <v>1404</v>
      </c>
      <c r="B455" s="1570" t="s">
        <v>1764</v>
      </c>
      <c r="C455" s="1552" t="s">
        <v>182</v>
      </c>
      <c r="E455" s="1553"/>
    </row>
    <row r="456" spans="1:5" ht="18">
      <c r="A456" s="1547" t="s">
        <v>1405</v>
      </c>
      <c r="B456" s="1570" t="s">
        <v>1765</v>
      </c>
      <c r="C456" s="1552" t="s">
        <v>182</v>
      </c>
      <c r="E456" s="1553"/>
    </row>
    <row r="457" spans="1:5" ht="18">
      <c r="A457" s="1547" t="s">
        <v>1406</v>
      </c>
      <c r="B457" s="1570" t="s">
        <v>1766</v>
      </c>
      <c r="C457" s="1552" t="s">
        <v>182</v>
      </c>
      <c r="E457" s="1553"/>
    </row>
    <row r="458" spans="1:5" ht="18">
      <c r="A458" s="1547" t="s">
        <v>1407</v>
      </c>
      <c r="B458" s="1570" t="s">
        <v>1767</v>
      </c>
      <c r="C458" s="1552" t="s">
        <v>182</v>
      </c>
      <c r="E458" s="1553"/>
    </row>
    <row r="459" spans="1:5" ht="18">
      <c r="A459" s="1547" t="s">
        <v>1408</v>
      </c>
      <c r="B459" s="1570" t="s">
        <v>1768</v>
      </c>
      <c r="C459" s="1552" t="s">
        <v>182</v>
      </c>
      <c r="E459" s="1553"/>
    </row>
    <row r="460" spans="1:5" ht="18.75" thickBot="1">
      <c r="A460" s="1547" t="s">
        <v>1409</v>
      </c>
      <c r="B460" s="1573" t="s">
        <v>1769</v>
      </c>
      <c r="C460" s="1552" t="s">
        <v>182</v>
      </c>
      <c r="E460" s="1553"/>
    </row>
    <row r="461" spans="1:5" ht="18">
      <c r="A461" s="1547" t="s">
        <v>1410</v>
      </c>
      <c r="B461" s="1574" t="s">
        <v>1770</v>
      </c>
      <c r="C461" s="1552" t="s">
        <v>182</v>
      </c>
      <c r="E461" s="1553"/>
    </row>
    <row r="462" spans="1:5" ht="18">
      <c r="A462" s="1547" t="s">
        <v>1411</v>
      </c>
      <c r="B462" s="1570" t="s">
        <v>1771</v>
      </c>
      <c r="C462" s="1552" t="s">
        <v>182</v>
      </c>
      <c r="E462" s="1553"/>
    </row>
    <row r="463" spans="1:5" ht="18">
      <c r="A463" s="1547" t="s">
        <v>1412</v>
      </c>
      <c r="B463" s="1570" t="s">
        <v>1772</v>
      </c>
      <c r="C463" s="1552" t="s">
        <v>182</v>
      </c>
      <c r="E463" s="1553"/>
    </row>
    <row r="464" spans="1:5" ht="18">
      <c r="A464" s="1547" t="s">
        <v>1413</v>
      </c>
      <c r="B464" s="1570" t="s">
        <v>1773</v>
      </c>
      <c r="C464" s="1552" t="s">
        <v>182</v>
      </c>
      <c r="E464" s="1553"/>
    </row>
    <row r="465" spans="1:5" ht="18">
      <c r="A465" s="1547" t="s">
        <v>1414</v>
      </c>
      <c r="B465" s="1570" t="s">
        <v>1774</v>
      </c>
      <c r="C465" s="1552" t="s">
        <v>182</v>
      </c>
      <c r="E465" s="1553"/>
    </row>
    <row r="466" spans="1:5" ht="18">
      <c r="A466" s="1547" t="s">
        <v>1415</v>
      </c>
      <c r="B466" s="1570" t="s">
        <v>1775</v>
      </c>
      <c r="C466" s="1552" t="s">
        <v>182</v>
      </c>
      <c r="E466" s="1553"/>
    </row>
    <row r="467" spans="1:5" ht="18">
      <c r="A467" s="1547" t="s">
        <v>1416</v>
      </c>
      <c r="B467" s="1570" t="s">
        <v>1776</v>
      </c>
      <c r="C467" s="1552" t="s">
        <v>182</v>
      </c>
      <c r="E467" s="1553"/>
    </row>
    <row r="468" spans="1:5" ht="18">
      <c r="A468" s="1547" t="s">
        <v>1417</v>
      </c>
      <c r="B468" s="1570" t="s">
        <v>1777</v>
      </c>
      <c r="C468" s="1552" t="s">
        <v>182</v>
      </c>
      <c r="E468" s="1553"/>
    </row>
    <row r="469" spans="1:5" ht="18">
      <c r="A469" s="1547" t="s">
        <v>1418</v>
      </c>
      <c r="B469" s="1570" t="s">
        <v>1778</v>
      </c>
      <c r="C469" s="1552" t="s">
        <v>182</v>
      </c>
      <c r="E469" s="1553"/>
    </row>
    <row r="470" spans="1:5" ht="18.75" thickBot="1">
      <c r="A470" s="1547" t="s">
        <v>1419</v>
      </c>
      <c r="B470" s="1573" t="s">
        <v>1779</v>
      </c>
      <c r="C470" s="1552" t="s">
        <v>182</v>
      </c>
      <c r="E470" s="1553"/>
    </row>
    <row r="471" spans="1:5" ht="18">
      <c r="A471" s="1547" t="s">
        <v>1420</v>
      </c>
      <c r="B471" s="1569" t="s">
        <v>1780</v>
      </c>
      <c r="C471" s="1552" t="s">
        <v>182</v>
      </c>
      <c r="E471" s="1553"/>
    </row>
    <row r="472" spans="1:5" ht="18">
      <c r="A472" s="1547" t="s">
        <v>1421</v>
      </c>
      <c r="B472" s="1570" t="s">
        <v>1781</v>
      </c>
      <c r="C472" s="1552" t="s">
        <v>182</v>
      </c>
      <c r="E472" s="1553"/>
    </row>
    <row r="473" spans="1:5" ht="18">
      <c r="A473" s="1547" t="s">
        <v>1422</v>
      </c>
      <c r="B473" s="1570" t="s">
        <v>1782</v>
      </c>
      <c r="C473" s="1552" t="s">
        <v>182</v>
      </c>
      <c r="E473" s="1553"/>
    </row>
    <row r="474" spans="1:5" ht="18">
      <c r="A474" s="1547" t="s">
        <v>1423</v>
      </c>
      <c r="B474" s="1571" t="s">
        <v>1783</v>
      </c>
      <c r="C474" s="1552" t="s">
        <v>182</v>
      </c>
      <c r="E474" s="1553"/>
    </row>
    <row r="475" spans="1:5" ht="18">
      <c r="A475" s="1547" t="s">
        <v>1424</v>
      </c>
      <c r="B475" s="1570" t="s">
        <v>1784</v>
      </c>
      <c r="C475" s="1552" t="s">
        <v>182</v>
      </c>
      <c r="E475" s="1553"/>
    </row>
    <row r="476" spans="1:5" ht="18">
      <c r="A476" s="1547" t="s">
        <v>1425</v>
      </c>
      <c r="B476" s="1570" t="s">
        <v>1785</v>
      </c>
      <c r="C476" s="1552" t="s">
        <v>182</v>
      </c>
      <c r="E476" s="1553"/>
    </row>
    <row r="477" spans="1:5" ht="18">
      <c r="A477" s="1547" t="s">
        <v>1426</v>
      </c>
      <c r="B477" s="1570" t="s">
        <v>1786</v>
      </c>
      <c r="C477" s="1552" t="s">
        <v>182</v>
      </c>
      <c r="E477" s="1553"/>
    </row>
    <row r="478" spans="1:5" ht="18">
      <c r="A478" s="1547" t="s">
        <v>1427</v>
      </c>
      <c r="B478" s="1570" t="s">
        <v>1787</v>
      </c>
      <c r="C478" s="1552" t="s">
        <v>182</v>
      </c>
      <c r="E478" s="1553"/>
    </row>
    <row r="479" spans="1:5" ht="18">
      <c r="A479" s="1547" t="s">
        <v>1428</v>
      </c>
      <c r="B479" s="1570" t="s">
        <v>1788</v>
      </c>
      <c r="C479" s="1552" t="s">
        <v>182</v>
      </c>
      <c r="E479" s="1553"/>
    </row>
    <row r="480" spans="1:5" ht="18">
      <c r="A480" s="1547" t="s">
        <v>1429</v>
      </c>
      <c r="B480" s="1570" t="s">
        <v>1789</v>
      </c>
      <c r="C480" s="1552" t="s">
        <v>182</v>
      </c>
      <c r="E480" s="1553"/>
    </row>
    <row r="481" spans="1:5" ht="18.75" thickBot="1">
      <c r="A481" s="1547" t="s">
        <v>1430</v>
      </c>
      <c r="B481" s="1573" t="s">
        <v>1790</v>
      </c>
      <c r="C481" s="1552" t="s">
        <v>182</v>
      </c>
      <c r="E481" s="1553"/>
    </row>
    <row r="482" spans="1:5" ht="18">
      <c r="A482" s="1547" t="s">
        <v>1431</v>
      </c>
      <c r="B482" s="1569" t="s">
        <v>1791</v>
      </c>
      <c r="C482" s="1552" t="s">
        <v>182</v>
      </c>
      <c r="E482" s="1553"/>
    </row>
    <row r="483" spans="1:5" ht="18">
      <c r="A483" s="1547" t="s">
        <v>1432</v>
      </c>
      <c r="B483" s="1570" t="s">
        <v>1792</v>
      </c>
      <c r="C483" s="1552" t="s">
        <v>182</v>
      </c>
      <c r="E483" s="1553"/>
    </row>
    <row r="484" spans="1:5" ht="18">
      <c r="A484" s="1547" t="s">
        <v>1433</v>
      </c>
      <c r="B484" s="1571" t="s">
        <v>1793</v>
      </c>
      <c r="C484" s="1552" t="s">
        <v>182</v>
      </c>
      <c r="E484" s="1553"/>
    </row>
    <row r="485" spans="1:5" ht="18">
      <c r="A485" s="1547" t="s">
        <v>1434</v>
      </c>
      <c r="B485" s="1570" t="s">
        <v>1794</v>
      </c>
      <c r="C485" s="1552" t="s">
        <v>182</v>
      </c>
      <c r="E485" s="1553"/>
    </row>
    <row r="486" spans="1:5" ht="18">
      <c r="A486" s="1547" t="s">
        <v>1435</v>
      </c>
      <c r="B486" s="1570" t="s">
        <v>1795</v>
      </c>
      <c r="C486" s="1552" t="s">
        <v>182</v>
      </c>
      <c r="E486" s="1553"/>
    </row>
    <row r="487" spans="1:5" ht="18">
      <c r="A487" s="1547" t="s">
        <v>1436</v>
      </c>
      <c r="B487" s="1570" t="s">
        <v>1796</v>
      </c>
      <c r="C487" s="1552" t="s">
        <v>182</v>
      </c>
      <c r="E487" s="1553"/>
    </row>
    <row r="488" spans="1:5" ht="18">
      <c r="A488" s="1547" t="s">
        <v>1437</v>
      </c>
      <c r="B488" s="1570" t="s">
        <v>1797</v>
      </c>
      <c r="C488" s="1552" t="s">
        <v>182</v>
      </c>
      <c r="E488" s="1553"/>
    </row>
    <row r="489" spans="1:5" ht="18">
      <c r="A489" s="1547" t="s">
        <v>1438</v>
      </c>
      <c r="B489" s="1570" t="s">
        <v>1798</v>
      </c>
      <c r="C489" s="1552" t="s">
        <v>182</v>
      </c>
      <c r="E489" s="1553"/>
    </row>
    <row r="490" spans="1:5" ht="18">
      <c r="A490" s="1547" t="s">
        <v>1439</v>
      </c>
      <c r="B490" s="1570" t="s">
        <v>1799</v>
      </c>
      <c r="C490" s="1552" t="s">
        <v>182</v>
      </c>
      <c r="E490" s="1553"/>
    </row>
    <row r="491" spans="1:5" ht="18.75" thickBot="1">
      <c r="A491" s="1547" t="s">
        <v>1440</v>
      </c>
      <c r="B491" s="1573" t="s">
        <v>1800</v>
      </c>
      <c r="C491" s="1552" t="s">
        <v>182</v>
      </c>
      <c r="E491" s="1553"/>
    </row>
    <row r="492" spans="1:5" ht="18">
      <c r="A492" s="1547" t="s">
        <v>1441</v>
      </c>
      <c r="B492" s="1574" t="s">
        <v>1801</v>
      </c>
      <c r="C492" s="1552" t="s">
        <v>182</v>
      </c>
      <c r="E492" s="1553"/>
    </row>
    <row r="493" spans="1:5" ht="18">
      <c r="A493" s="1547" t="s">
        <v>1442</v>
      </c>
      <c r="B493" s="1570" t="s">
        <v>1802</v>
      </c>
      <c r="C493" s="1552" t="s">
        <v>182</v>
      </c>
      <c r="E493" s="1553"/>
    </row>
    <row r="494" spans="1:5" ht="18">
      <c r="A494" s="1547" t="s">
        <v>1443</v>
      </c>
      <c r="B494" s="1570" t="s">
        <v>1803</v>
      </c>
      <c r="C494" s="1552" t="s">
        <v>182</v>
      </c>
      <c r="E494" s="1553"/>
    </row>
    <row r="495" spans="1:5" ht="18.75" thickBot="1">
      <c r="A495" s="1547" t="s">
        <v>1444</v>
      </c>
      <c r="B495" s="1573" t="s">
        <v>1804</v>
      </c>
      <c r="C495" s="1552" t="s">
        <v>182</v>
      </c>
      <c r="E495" s="1553"/>
    </row>
    <row r="496" spans="1:5" ht="18">
      <c r="A496" s="1547" t="s">
        <v>1445</v>
      </c>
      <c r="B496" s="1569" t="s">
        <v>1805</v>
      </c>
      <c r="C496" s="1552" t="s">
        <v>182</v>
      </c>
      <c r="E496" s="1553"/>
    </row>
    <row r="497" spans="1:5" ht="18">
      <c r="A497" s="1547" t="s">
        <v>1446</v>
      </c>
      <c r="B497" s="1570" t="s">
        <v>1806</v>
      </c>
      <c r="C497" s="1552" t="s">
        <v>182</v>
      </c>
      <c r="E497" s="1553"/>
    </row>
    <row r="498" spans="1:5" ht="18">
      <c r="A498" s="1547" t="s">
        <v>1447</v>
      </c>
      <c r="B498" s="1571" t="s">
        <v>1807</v>
      </c>
      <c r="C498" s="1552" t="s">
        <v>182</v>
      </c>
      <c r="E498" s="1553"/>
    </row>
    <row r="499" spans="1:5" ht="18">
      <c r="A499" s="1547" t="s">
        <v>1448</v>
      </c>
      <c r="B499" s="1570" t="s">
        <v>1808</v>
      </c>
      <c r="C499" s="1552" t="s">
        <v>182</v>
      </c>
      <c r="E499" s="1553"/>
    </row>
    <row r="500" spans="1:5" ht="18">
      <c r="A500" s="1547" t="s">
        <v>1449</v>
      </c>
      <c r="B500" s="1570" t="s">
        <v>1809</v>
      </c>
      <c r="C500" s="1552" t="s">
        <v>182</v>
      </c>
      <c r="E500" s="1553"/>
    </row>
    <row r="501" spans="1:5" ht="18">
      <c r="A501" s="1547" t="s">
        <v>1450</v>
      </c>
      <c r="B501" s="1570" t="s">
        <v>1810</v>
      </c>
      <c r="C501" s="1552" t="s">
        <v>182</v>
      </c>
      <c r="E501" s="1553"/>
    </row>
    <row r="502" spans="1:5" ht="18">
      <c r="A502" s="1547" t="s">
        <v>1451</v>
      </c>
      <c r="B502" s="1570" t="s">
        <v>1811</v>
      </c>
      <c r="C502" s="1552" t="s">
        <v>182</v>
      </c>
      <c r="E502" s="1553"/>
    </row>
    <row r="503" spans="1:5" ht="18.75" thickBot="1">
      <c r="A503" s="1547" t="s">
        <v>1452</v>
      </c>
      <c r="B503" s="1573" t="s">
        <v>1812</v>
      </c>
      <c r="C503" s="1552" t="s">
        <v>182</v>
      </c>
      <c r="E503" s="1553"/>
    </row>
    <row r="504" spans="1:5" ht="18">
      <c r="A504" s="1547" t="s">
        <v>1453</v>
      </c>
      <c r="B504" s="1569" t="s">
        <v>1813</v>
      </c>
      <c r="C504" s="1552" t="s">
        <v>182</v>
      </c>
      <c r="E504" s="1553"/>
    </row>
    <row r="505" spans="1:5" ht="18">
      <c r="A505" s="1547" t="s">
        <v>1454</v>
      </c>
      <c r="B505" s="1570" t="s">
        <v>1814</v>
      </c>
      <c r="C505" s="1552" t="s">
        <v>182</v>
      </c>
      <c r="E505" s="1553"/>
    </row>
    <row r="506" spans="1:5" ht="18">
      <c r="A506" s="1547" t="s">
        <v>1455</v>
      </c>
      <c r="B506" s="1570" t="s">
        <v>1815</v>
      </c>
      <c r="C506" s="1552" t="s">
        <v>182</v>
      </c>
      <c r="E506" s="1553"/>
    </row>
    <row r="507" spans="1:5" ht="18">
      <c r="A507" s="1547" t="s">
        <v>1456</v>
      </c>
      <c r="B507" s="1570" t="s">
        <v>1816</v>
      </c>
      <c r="C507" s="1552" t="s">
        <v>182</v>
      </c>
      <c r="E507" s="1553"/>
    </row>
    <row r="508" spans="1:5" ht="18">
      <c r="A508" s="1547" t="s">
        <v>1457</v>
      </c>
      <c r="B508" s="1571" t="s">
        <v>1817</v>
      </c>
      <c r="C508" s="1552" t="s">
        <v>182</v>
      </c>
      <c r="E508" s="1553"/>
    </row>
    <row r="509" spans="1:5" ht="18">
      <c r="A509" s="1547" t="s">
        <v>1458</v>
      </c>
      <c r="B509" s="1570" t="s">
        <v>1818</v>
      </c>
      <c r="C509" s="1552" t="s">
        <v>182</v>
      </c>
      <c r="E509" s="1553"/>
    </row>
    <row r="510" spans="1:5" ht="18.75" thickBot="1">
      <c r="A510" s="1547" t="s">
        <v>1459</v>
      </c>
      <c r="B510" s="1573" t="s">
        <v>1819</v>
      </c>
      <c r="C510" s="1552" t="s">
        <v>182</v>
      </c>
      <c r="E510" s="1553"/>
    </row>
    <row r="511" spans="1:5" ht="18">
      <c r="A511" s="1547" t="s">
        <v>1460</v>
      </c>
      <c r="B511" s="1569" t="s">
        <v>1820</v>
      </c>
      <c r="C511" s="1552" t="s">
        <v>182</v>
      </c>
      <c r="E511" s="1553"/>
    </row>
    <row r="512" spans="1:5" ht="18">
      <c r="A512" s="1547" t="s">
        <v>1461</v>
      </c>
      <c r="B512" s="1570" t="s">
        <v>1821</v>
      </c>
      <c r="C512" s="1552" t="s">
        <v>182</v>
      </c>
      <c r="E512" s="1553"/>
    </row>
    <row r="513" spans="1:5" ht="18">
      <c r="A513" s="1547" t="s">
        <v>1462</v>
      </c>
      <c r="B513" s="1570" t="s">
        <v>1822</v>
      </c>
      <c r="C513" s="1552" t="s">
        <v>182</v>
      </c>
      <c r="E513" s="1553"/>
    </row>
    <row r="514" spans="1:5" ht="18">
      <c r="A514" s="1547" t="s">
        <v>1463</v>
      </c>
      <c r="B514" s="1570" t="s">
        <v>1823</v>
      </c>
      <c r="C514" s="1552" t="s">
        <v>182</v>
      </c>
      <c r="E514" s="1553"/>
    </row>
    <row r="515" spans="1:5" ht="18">
      <c r="A515" s="1547" t="s">
        <v>1464</v>
      </c>
      <c r="B515" s="1571" t="s">
        <v>1824</v>
      </c>
      <c r="C515" s="1552" t="s">
        <v>182</v>
      </c>
      <c r="E515" s="1553"/>
    </row>
    <row r="516" spans="1:5" ht="18">
      <c r="A516" s="1547" t="s">
        <v>1465</v>
      </c>
      <c r="B516" s="1570" t="s">
        <v>1825</v>
      </c>
      <c r="C516" s="1552" t="s">
        <v>182</v>
      </c>
      <c r="E516" s="1553"/>
    </row>
    <row r="517" spans="1:5" ht="18">
      <c r="A517" s="1547" t="s">
        <v>1466</v>
      </c>
      <c r="B517" s="1570" t="s">
        <v>1826</v>
      </c>
      <c r="C517" s="1552" t="s">
        <v>182</v>
      </c>
      <c r="E517" s="1553"/>
    </row>
    <row r="518" spans="1:5" ht="18">
      <c r="A518" s="1547" t="s">
        <v>1467</v>
      </c>
      <c r="B518" s="1570" t="s">
        <v>1827</v>
      </c>
      <c r="C518" s="1552" t="s">
        <v>182</v>
      </c>
      <c r="E518" s="1553"/>
    </row>
    <row r="519" spans="1:5" ht="18.75" thickBot="1">
      <c r="A519" s="1547" t="s">
        <v>1468</v>
      </c>
      <c r="B519" s="1573" t="s">
        <v>1828</v>
      </c>
      <c r="C519" s="1552" t="s">
        <v>182</v>
      </c>
      <c r="E519" s="1553"/>
    </row>
    <row r="520" spans="1:5" ht="18">
      <c r="A520" s="1547" t="s">
        <v>1469</v>
      </c>
      <c r="B520" s="1569" t="s">
        <v>1829</v>
      </c>
      <c r="C520" s="1552" t="s">
        <v>182</v>
      </c>
      <c r="E520" s="1553"/>
    </row>
    <row r="521" spans="1:5" ht="18">
      <c r="A521" s="1547" t="s">
        <v>1470</v>
      </c>
      <c r="B521" s="1570" t="s">
        <v>1830</v>
      </c>
      <c r="C521" s="1552" t="s">
        <v>182</v>
      </c>
      <c r="E521" s="1553"/>
    </row>
    <row r="522" spans="1:5" ht="18">
      <c r="A522" s="1547" t="s">
        <v>1471</v>
      </c>
      <c r="B522" s="1571" t="s">
        <v>1831</v>
      </c>
      <c r="C522" s="1552" t="s">
        <v>182</v>
      </c>
      <c r="E522" s="1553"/>
    </row>
    <row r="523" spans="1:5" ht="18">
      <c r="A523" s="1547" t="s">
        <v>1472</v>
      </c>
      <c r="B523" s="1570" t="s">
        <v>1832</v>
      </c>
      <c r="C523" s="1552" t="s">
        <v>182</v>
      </c>
      <c r="E523" s="1553"/>
    </row>
    <row r="524" spans="1:5" ht="18">
      <c r="A524" s="1547" t="s">
        <v>1473</v>
      </c>
      <c r="B524" s="1570" t="s">
        <v>1833</v>
      </c>
      <c r="C524" s="1552" t="s">
        <v>182</v>
      </c>
      <c r="E524" s="1553"/>
    </row>
    <row r="525" spans="1:5" ht="18">
      <c r="A525" s="1547" t="s">
        <v>1474</v>
      </c>
      <c r="B525" s="1570" t="s">
        <v>1834</v>
      </c>
      <c r="C525" s="1552" t="s">
        <v>182</v>
      </c>
      <c r="E525" s="1553"/>
    </row>
    <row r="526" spans="1:5" ht="18">
      <c r="A526" s="1547" t="s">
        <v>1475</v>
      </c>
      <c r="B526" s="1570" t="s">
        <v>1835</v>
      </c>
      <c r="C526" s="1552" t="s">
        <v>182</v>
      </c>
      <c r="E526" s="1553"/>
    </row>
    <row r="527" spans="1:5" ht="18.75" thickBot="1">
      <c r="A527" s="1547" t="s">
        <v>1476</v>
      </c>
      <c r="B527" s="1573" t="s">
        <v>1836</v>
      </c>
      <c r="C527" s="1552" t="s">
        <v>182</v>
      </c>
      <c r="E527" s="1553"/>
    </row>
    <row r="528" spans="1:5" ht="18">
      <c r="A528" s="1547" t="s">
        <v>1477</v>
      </c>
      <c r="B528" s="1569" t="s">
        <v>1837</v>
      </c>
      <c r="C528" s="1552" t="s">
        <v>182</v>
      </c>
      <c r="E528" s="1553"/>
    </row>
    <row r="529" spans="1:5" ht="18">
      <c r="A529" s="1547" t="s">
        <v>1478</v>
      </c>
      <c r="B529" s="1570" t="s">
        <v>1838</v>
      </c>
      <c r="C529" s="1552" t="s">
        <v>182</v>
      </c>
      <c r="E529" s="1553"/>
    </row>
    <row r="530" spans="1:5" ht="18">
      <c r="A530" s="1547" t="s">
        <v>1479</v>
      </c>
      <c r="B530" s="1570" t="s">
        <v>1839</v>
      </c>
      <c r="C530" s="1552" t="s">
        <v>182</v>
      </c>
      <c r="E530" s="1553"/>
    </row>
    <row r="531" spans="1:5" ht="18">
      <c r="A531" s="1547" t="s">
        <v>1480</v>
      </c>
      <c r="B531" s="1570" t="s">
        <v>1840</v>
      </c>
      <c r="C531" s="1552" t="s">
        <v>182</v>
      </c>
      <c r="E531" s="1553"/>
    </row>
    <row r="532" spans="1:5" ht="18">
      <c r="A532" s="1547" t="s">
        <v>1481</v>
      </c>
      <c r="B532" s="1570" t="s">
        <v>1841</v>
      </c>
      <c r="C532" s="1552" t="s">
        <v>182</v>
      </c>
      <c r="E532" s="1553"/>
    </row>
    <row r="533" spans="1:5" ht="18">
      <c r="A533" s="1547" t="s">
        <v>1482</v>
      </c>
      <c r="B533" s="1570" t="s">
        <v>1842</v>
      </c>
      <c r="C533" s="1552" t="s">
        <v>182</v>
      </c>
      <c r="E533" s="1553"/>
    </row>
    <row r="534" spans="1:5" ht="18">
      <c r="A534" s="1547" t="s">
        <v>1483</v>
      </c>
      <c r="B534" s="1570" t="s">
        <v>1843</v>
      </c>
      <c r="C534" s="1552" t="s">
        <v>182</v>
      </c>
      <c r="E534" s="1553"/>
    </row>
    <row r="535" spans="1:5" ht="18">
      <c r="A535" s="1547" t="s">
        <v>1484</v>
      </c>
      <c r="B535" s="1570" t="s">
        <v>1844</v>
      </c>
      <c r="C535" s="1552" t="s">
        <v>182</v>
      </c>
      <c r="E535" s="1553"/>
    </row>
    <row r="536" spans="1:5" ht="18">
      <c r="A536" s="1547" t="s">
        <v>1485</v>
      </c>
      <c r="B536" s="1571" t="s">
        <v>1845</v>
      </c>
      <c r="C536" s="1552" t="s">
        <v>182</v>
      </c>
      <c r="E536" s="1553"/>
    </row>
    <row r="537" spans="1:5" ht="18">
      <c r="A537" s="1547" t="s">
        <v>1486</v>
      </c>
      <c r="B537" s="1570" t="s">
        <v>1846</v>
      </c>
      <c r="C537" s="1552" t="s">
        <v>182</v>
      </c>
      <c r="E537" s="1553"/>
    </row>
    <row r="538" spans="1:5" ht="18.75" thickBot="1">
      <c r="A538" s="1547" t="s">
        <v>1487</v>
      </c>
      <c r="B538" s="1573" t="s">
        <v>1847</v>
      </c>
      <c r="C538" s="1552" t="s">
        <v>182</v>
      </c>
      <c r="E538" s="1553"/>
    </row>
    <row r="539" spans="1:5" ht="18">
      <c r="A539" s="1547" t="s">
        <v>1488</v>
      </c>
      <c r="B539" s="1569" t="s">
        <v>1848</v>
      </c>
      <c r="C539" s="1552" t="s">
        <v>182</v>
      </c>
      <c r="E539" s="1553"/>
    </row>
    <row r="540" spans="1:5" ht="18">
      <c r="A540" s="1547" t="s">
        <v>1489</v>
      </c>
      <c r="B540" s="1570" t="s">
        <v>1849</v>
      </c>
      <c r="C540" s="1552" t="s">
        <v>182</v>
      </c>
      <c r="E540" s="1553"/>
    </row>
    <row r="541" spans="1:5" ht="18">
      <c r="A541" s="1547" t="s">
        <v>1490</v>
      </c>
      <c r="B541" s="1570" t="s">
        <v>1850</v>
      </c>
      <c r="C541" s="1552" t="s">
        <v>182</v>
      </c>
      <c r="E541" s="1553"/>
    </row>
    <row r="542" spans="1:5" ht="18">
      <c r="A542" s="1547" t="s">
        <v>1491</v>
      </c>
      <c r="B542" s="1570" t="s">
        <v>1851</v>
      </c>
      <c r="C542" s="1552" t="s">
        <v>182</v>
      </c>
      <c r="E542" s="1553"/>
    </row>
    <row r="543" spans="1:5" ht="18">
      <c r="A543" s="1547" t="s">
        <v>1492</v>
      </c>
      <c r="B543" s="1570" t="s">
        <v>1852</v>
      </c>
      <c r="C543" s="1552" t="s">
        <v>182</v>
      </c>
      <c r="E543" s="1553"/>
    </row>
    <row r="544" spans="1:5" ht="18">
      <c r="A544" s="1547" t="s">
        <v>1493</v>
      </c>
      <c r="B544" s="1571" t="s">
        <v>1853</v>
      </c>
      <c r="C544" s="1552" t="s">
        <v>182</v>
      </c>
      <c r="E544" s="1553"/>
    </row>
    <row r="545" spans="1:5" ht="18">
      <c r="A545" s="1547" t="s">
        <v>1494</v>
      </c>
      <c r="B545" s="1570" t="s">
        <v>1854</v>
      </c>
      <c r="C545" s="1552" t="s">
        <v>182</v>
      </c>
      <c r="E545" s="1553"/>
    </row>
    <row r="546" spans="1:5" ht="18">
      <c r="A546" s="1547" t="s">
        <v>1495</v>
      </c>
      <c r="B546" s="1570" t="s">
        <v>1855</v>
      </c>
      <c r="C546" s="1552" t="s">
        <v>182</v>
      </c>
      <c r="E546" s="1553"/>
    </row>
    <row r="547" spans="1:5" ht="18">
      <c r="A547" s="1547" t="s">
        <v>1496</v>
      </c>
      <c r="B547" s="1570" t="s">
        <v>1856</v>
      </c>
      <c r="C547" s="1552" t="s">
        <v>182</v>
      </c>
      <c r="E547" s="1553"/>
    </row>
    <row r="548" spans="1:5" ht="18">
      <c r="A548" s="1547" t="s">
        <v>1497</v>
      </c>
      <c r="B548" s="1570" t="s">
        <v>1857</v>
      </c>
      <c r="C548" s="1552" t="s">
        <v>182</v>
      </c>
      <c r="E548" s="1553"/>
    </row>
    <row r="549" spans="1:5" ht="18">
      <c r="A549" s="1547" t="s">
        <v>1498</v>
      </c>
      <c r="B549" s="1575" t="s">
        <v>1858</v>
      </c>
      <c r="C549" s="1552" t="s">
        <v>182</v>
      </c>
      <c r="E549" s="1553"/>
    </row>
    <row r="550" spans="1:5" ht="18.75" thickBot="1">
      <c r="A550" s="1547" t="s">
        <v>1499</v>
      </c>
      <c r="B550" s="1573" t="s">
        <v>1859</v>
      </c>
      <c r="C550" s="1552" t="s">
        <v>182</v>
      </c>
      <c r="E550" s="1553"/>
    </row>
    <row r="551" spans="1:5" ht="18">
      <c r="A551" s="1547" t="s">
        <v>1500</v>
      </c>
      <c r="B551" s="1569" t="s">
        <v>1860</v>
      </c>
      <c r="C551" s="1552" t="s">
        <v>182</v>
      </c>
      <c r="E551" s="1553"/>
    </row>
    <row r="552" spans="1:5" ht="18">
      <c r="A552" s="1547" t="s">
        <v>1501</v>
      </c>
      <c r="B552" s="1570" t="s">
        <v>1861</v>
      </c>
      <c r="C552" s="1552" t="s">
        <v>182</v>
      </c>
      <c r="E552" s="1553"/>
    </row>
    <row r="553" spans="1:5" ht="18">
      <c r="A553" s="1547" t="s">
        <v>1502</v>
      </c>
      <c r="B553" s="1570" t="s">
        <v>1862</v>
      </c>
      <c r="C553" s="1552" t="s">
        <v>182</v>
      </c>
      <c r="E553" s="1553"/>
    </row>
    <row r="554" spans="1:5" ht="18">
      <c r="A554" s="1547" t="s">
        <v>1503</v>
      </c>
      <c r="B554" s="1571" t="s">
        <v>1863</v>
      </c>
      <c r="C554" s="1552" t="s">
        <v>182</v>
      </c>
      <c r="E554" s="1553"/>
    </row>
    <row r="555" spans="1:5" ht="18">
      <c r="A555" s="1547" t="s">
        <v>1504</v>
      </c>
      <c r="B555" s="1570" t="s">
        <v>1864</v>
      </c>
      <c r="C555" s="1552" t="s">
        <v>182</v>
      </c>
      <c r="E555" s="1553"/>
    </row>
    <row r="556" spans="1:5" ht="18.75" thickBot="1">
      <c r="A556" s="1547" t="s">
        <v>1505</v>
      </c>
      <c r="B556" s="1573" t="s">
        <v>1865</v>
      </c>
      <c r="C556" s="1552" t="s">
        <v>182</v>
      </c>
      <c r="E556" s="1553"/>
    </row>
    <row r="557" spans="1:5" ht="18">
      <c r="A557" s="1547" t="s">
        <v>1506</v>
      </c>
      <c r="B557" s="1576" t="s">
        <v>1866</v>
      </c>
      <c r="C557" s="1552" t="s">
        <v>182</v>
      </c>
      <c r="E557" s="1553"/>
    </row>
    <row r="558" spans="1:5" ht="18">
      <c r="A558" s="1547" t="s">
        <v>1507</v>
      </c>
      <c r="B558" s="1570" t="s">
        <v>1867</v>
      </c>
      <c r="C558" s="1552" t="s">
        <v>182</v>
      </c>
      <c r="E558" s="1553"/>
    </row>
    <row r="559" spans="1:5" ht="18">
      <c r="A559" s="1547" t="s">
        <v>1508</v>
      </c>
      <c r="B559" s="1570" t="s">
        <v>1868</v>
      </c>
      <c r="C559" s="1552" t="s">
        <v>182</v>
      </c>
      <c r="E559" s="1553"/>
    </row>
    <row r="560" spans="1:5" ht="18">
      <c r="A560" s="1547" t="s">
        <v>1509</v>
      </c>
      <c r="B560" s="1570" t="s">
        <v>1869</v>
      </c>
      <c r="C560" s="1552" t="s">
        <v>182</v>
      </c>
      <c r="E560" s="1553"/>
    </row>
    <row r="561" spans="1:5" ht="18">
      <c r="A561" s="1547" t="s">
        <v>1510</v>
      </c>
      <c r="B561" s="1570" t="s">
        <v>1870</v>
      </c>
      <c r="C561" s="1552" t="s">
        <v>182</v>
      </c>
      <c r="E561" s="1553"/>
    </row>
    <row r="562" spans="1:5" ht="18">
      <c r="A562" s="1547" t="s">
        <v>1511</v>
      </c>
      <c r="B562" s="1570" t="s">
        <v>1871</v>
      </c>
      <c r="C562" s="1552" t="s">
        <v>182</v>
      </c>
      <c r="E562" s="1553"/>
    </row>
    <row r="563" spans="1:5" ht="18">
      <c r="A563" s="1547" t="s">
        <v>1512</v>
      </c>
      <c r="B563" s="1570" t="s">
        <v>1872</v>
      </c>
      <c r="C563" s="1552" t="s">
        <v>182</v>
      </c>
      <c r="E563" s="1553"/>
    </row>
    <row r="564" spans="1:5" ht="18">
      <c r="A564" s="1547" t="s">
        <v>1513</v>
      </c>
      <c r="B564" s="1571" t="s">
        <v>1873</v>
      </c>
      <c r="C564" s="1552" t="s">
        <v>182</v>
      </c>
      <c r="E564" s="1553"/>
    </row>
    <row r="565" spans="1:5" ht="18">
      <c r="A565" s="1547" t="s">
        <v>1514</v>
      </c>
      <c r="B565" s="1570" t="s">
        <v>1874</v>
      </c>
      <c r="C565" s="1552" t="s">
        <v>182</v>
      </c>
      <c r="E565" s="1553"/>
    </row>
    <row r="566" spans="1:5" ht="18">
      <c r="A566" s="1547" t="s">
        <v>1515</v>
      </c>
      <c r="B566" s="1570" t="s">
        <v>1875</v>
      </c>
      <c r="C566" s="1552" t="s">
        <v>182</v>
      </c>
      <c r="E566" s="1553"/>
    </row>
    <row r="567" spans="1:5" ht="18.75" thickBot="1">
      <c r="A567" s="1547" t="s">
        <v>1516</v>
      </c>
      <c r="B567" s="1573" t="s">
        <v>1876</v>
      </c>
      <c r="C567" s="1552" t="s">
        <v>182</v>
      </c>
      <c r="E567" s="1553"/>
    </row>
    <row r="568" spans="1:5" ht="18">
      <c r="A568" s="1547" t="s">
        <v>1517</v>
      </c>
      <c r="B568" s="1576" t="s">
        <v>1877</v>
      </c>
      <c r="C568" s="1552" t="s">
        <v>182</v>
      </c>
      <c r="E568" s="1553"/>
    </row>
    <row r="569" spans="1:5" ht="18">
      <c r="A569" s="1547" t="s">
        <v>1518</v>
      </c>
      <c r="B569" s="1570" t="s">
        <v>1878</v>
      </c>
      <c r="C569" s="1552" t="s">
        <v>182</v>
      </c>
      <c r="E569" s="1553"/>
    </row>
    <row r="570" spans="1:5" ht="18">
      <c r="A570" s="1547" t="s">
        <v>1519</v>
      </c>
      <c r="B570" s="1570" t="s">
        <v>1879</v>
      </c>
      <c r="C570" s="1552" t="s">
        <v>182</v>
      </c>
      <c r="E570" s="1553"/>
    </row>
    <row r="571" spans="1:5" ht="18">
      <c r="A571" s="1547" t="s">
        <v>1520</v>
      </c>
      <c r="B571" s="1570" t="s">
        <v>1880</v>
      </c>
      <c r="C571" s="1552" t="s">
        <v>182</v>
      </c>
      <c r="E571" s="1553"/>
    </row>
    <row r="572" spans="1:5" ht="18">
      <c r="A572" s="1547" t="s">
        <v>1521</v>
      </c>
      <c r="B572" s="1570" t="s">
        <v>1881</v>
      </c>
      <c r="C572" s="1552" t="s">
        <v>182</v>
      </c>
      <c r="E572" s="1553"/>
    </row>
    <row r="573" spans="1:5" ht="18">
      <c r="A573" s="1547" t="s">
        <v>1522</v>
      </c>
      <c r="B573" s="1570" t="s">
        <v>1882</v>
      </c>
      <c r="C573" s="1552" t="s">
        <v>182</v>
      </c>
      <c r="E573" s="1553"/>
    </row>
    <row r="574" spans="1:5" ht="18">
      <c r="A574" s="1547" t="s">
        <v>1523</v>
      </c>
      <c r="B574" s="1570" t="s">
        <v>1883</v>
      </c>
      <c r="C574" s="1552" t="s">
        <v>182</v>
      </c>
      <c r="E574" s="1553"/>
    </row>
    <row r="575" spans="1:5" ht="18">
      <c r="A575" s="1547" t="s">
        <v>1524</v>
      </c>
      <c r="B575" s="1570" t="s">
        <v>1884</v>
      </c>
      <c r="C575" s="1552" t="s">
        <v>182</v>
      </c>
      <c r="E575" s="1553"/>
    </row>
    <row r="576" spans="1:5" ht="18">
      <c r="A576" s="1547" t="s">
        <v>1525</v>
      </c>
      <c r="B576" s="1571" t="s">
        <v>1885</v>
      </c>
      <c r="C576" s="1552" t="s">
        <v>182</v>
      </c>
      <c r="E576" s="1553"/>
    </row>
    <row r="577" spans="1:5" ht="18">
      <c r="A577" s="1547" t="s">
        <v>1526</v>
      </c>
      <c r="B577" s="1570" t="s">
        <v>1886</v>
      </c>
      <c r="C577" s="1552" t="s">
        <v>182</v>
      </c>
      <c r="E577" s="1553"/>
    </row>
    <row r="578" spans="1:5" ht="18">
      <c r="A578" s="1547" t="s">
        <v>1527</v>
      </c>
      <c r="B578" s="1570" t="s">
        <v>1887</v>
      </c>
      <c r="C578" s="1552" t="s">
        <v>182</v>
      </c>
      <c r="E578" s="1553"/>
    </row>
    <row r="579" spans="1:5" ht="18">
      <c r="A579" s="1547" t="s">
        <v>1528</v>
      </c>
      <c r="B579" s="1570" t="s">
        <v>1888</v>
      </c>
      <c r="C579" s="1552" t="s">
        <v>182</v>
      </c>
      <c r="E579" s="1553"/>
    </row>
    <row r="580" spans="1:5" ht="18">
      <c r="A580" s="1547" t="s">
        <v>1529</v>
      </c>
      <c r="B580" s="1570" t="s">
        <v>1889</v>
      </c>
      <c r="C580" s="1552" t="s">
        <v>182</v>
      </c>
      <c r="E580" s="1553"/>
    </row>
    <row r="581" spans="1:5" ht="18">
      <c r="A581" s="1547" t="s">
        <v>1530</v>
      </c>
      <c r="B581" s="1570" t="s">
        <v>1890</v>
      </c>
      <c r="C581" s="1552" t="s">
        <v>182</v>
      </c>
      <c r="E581" s="1553"/>
    </row>
    <row r="582" spans="1:5" ht="18">
      <c r="A582" s="1547" t="s">
        <v>1531</v>
      </c>
      <c r="B582" s="1570" t="s">
        <v>1891</v>
      </c>
      <c r="C582" s="1552" t="s">
        <v>182</v>
      </c>
      <c r="E582" s="1553"/>
    </row>
    <row r="583" spans="1:5" ht="18">
      <c r="A583" s="1547" t="s">
        <v>1532</v>
      </c>
      <c r="B583" s="1570" t="s">
        <v>1892</v>
      </c>
      <c r="C583" s="1552" t="s">
        <v>182</v>
      </c>
      <c r="E583" s="1553"/>
    </row>
    <row r="584" spans="1:5" ht="18">
      <c r="A584" s="1547" t="s">
        <v>1533</v>
      </c>
      <c r="B584" s="1570" t="s">
        <v>1893</v>
      </c>
      <c r="C584" s="1552" t="s">
        <v>182</v>
      </c>
      <c r="E584" s="1553"/>
    </row>
    <row r="585" spans="1:5" ht="18.75" thickBot="1">
      <c r="A585" s="1547" t="s">
        <v>1534</v>
      </c>
      <c r="B585" s="1577" t="s">
        <v>1894</v>
      </c>
      <c r="C585" s="1552" t="s">
        <v>182</v>
      </c>
      <c r="E585" s="1553"/>
    </row>
    <row r="586" spans="1:5" ht="18.75">
      <c r="A586" s="1547" t="s">
        <v>1535</v>
      </c>
      <c r="B586" s="1569" t="s">
        <v>1895</v>
      </c>
      <c r="C586" s="1552" t="s">
        <v>182</v>
      </c>
      <c r="E586" s="1553"/>
    </row>
    <row r="587" spans="1:5" ht="18.75">
      <c r="A587" s="1547" t="s">
        <v>1536</v>
      </c>
      <c r="B587" s="1570" t="s">
        <v>1896</v>
      </c>
      <c r="C587" s="1552" t="s">
        <v>182</v>
      </c>
      <c r="E587" s="1553"/>
    </row>
    <row r="588" spans="1:5" ht="18.75">
      <c r="A588" s="1547" t="s">
        <v>1537</v>
      </c>
      <c r="B588" s="1570" t="s">
        <v>1897</v>
      </c>
      <c r="C588" s="1552" t="s">
        <v>182</v>
      </c>
      <c r="E588" s="1553"/>
    </row>
    <row r="589" spans="1:5" ht="18.75">
      <c r="A589" s="1547" t="s">
        <v>1538</v>
      </c>
      <c r="B589" s="1570" t="s">
        <v>1898</v>
      </c>
      <c r="C589" s="1552" t="s">
        <v>182</v>
      </c>
      <c r="E589" s="1553"/>
    </row>
    <row r="590" spans="1:5" ht="19.5">
      <c r="A590" s="1547" t="s">
        <v>1539</v>
      </c>
      <c r="B590" s="1571" t="s">
        <v>1899</v>
      </c>
      <c r="C590" s="1552" t="s">
        <v>182</v>
      </c>
      <c r="E590" s="1553"/>
    </row>
    <row r="591" spans="1:5" ht="18.75">
      <c r="A591" s="1547" t="s">
        <v>1540</v>
      </c>
      <c r="B591" s="1570" t="s">
        <v>1900</v>
      </c>
      <c r="C591" s="1552" t="s">
        <v>182</v>
      </c>
      <c r="E591" s="1553"/>
    </row>
    <row r="592" spans="1:5" ht="19.5" thickBot="1">
      <c r="A592" s="1547" t="s">
        <v>1541</v>
      </c>
      <c r="B592" s="1573" t="s">
        <v>1901</v>
      </c>
      <c r="C592" s="1552" t="s">
        <v>182</v>
      </c>
      <c r="E592" s="1553"/>
    </row>
    <row r="593" spans="1:5" ht="18.75">
      <c r="A593" s="1547" t="s">
        <v>1542</v>
      </c>
      <c r="B593" s="1569" t="s">
        <v>1902</v>
      </c>
      <c r="C593" s="1552" t="s">
        <v>182</v>
      </c>
      <c r="E593" s="1553"/>
    </row>
    <row r="594" spans="1:5" ht="18.75">
      <c r="A594" s="1547" t="s">
        <v>1543</v>
      </c>
      <c r="B594" s="1570" t="s">
        <v>1761</v>
      </c>
      <c r="C594" s="1552" t="s">
        <v>182</v>
      </c>
      <c r="E594" s="1553"/>
    </row>
    <row r="595" spans="1:5" ht="18.75">
      <c r="A595" s="1547" t="s">
        <v>1544</v>
      </c>
      <c r="B595" s="1570" t="s">
        <v>1903</v>
      </c>
      <c r="C595" s="1552" t="s">
        <v>182</v>
      </c>
      <c r="E595" s="1553"/>
    </row>
    <row r="596" spans="1:5" ht="18.75">
      <c r="A596" s="1547" t="s">
        <v>1545</v>
      </c>
      <c r="B596" s="1570" t="s">
        <v>1904</v>
      </c>
      <c r="C596" s="1552" t="s">
        <v>182</v>
      </c>
      <c r="E596" s="1553"/>
    </row>
    <row r="597" spans="1:5" ht="18.75">
      <c r="A597" s="1547" t="s">
        <v>1546</v>
      </c>
      <c r="B597" s="1570" t="s">
        <v>1905</v>
      </c>
      <c r="C597" s="1552" t="s">
        <v>182</v>
      </c>
      <c r="E597" s="1553"/>
    </row>
    <row r="598" spans="1:5" ht="19.5">
      <c r="A598" s="1547" t="s">
        <v>1547</v>
      </c>
      <c r="B598" s="1571" t="s">
        <v>1906</v>
      </c>
      <c r="C598" s="1552" t="s">
        <v>182</v>
      </c>
      <c r="E598" s="1553"/>
    </row>
    <row r="599" spans="1:5" ht="18.75">
      <c r="A599" s="1547" t="s">
        <v>1548</v>
      </c>
      <c r="B599" s="1570" t="s">
        <v>1907</v>
      </c>
      <c r="C599" s="1552" t="s">
        <v>182</v>
      </c>
      <c r="E599" s="1553"/>
    </row>
    <row r="600" spans="1:5" ht="19.5" thickBot="1">
      <c r="A600" s="1547" t="s">
        <v>1549</v>
      </c>
      <c r="B600" s="1573" t="s">
        <v>1908</v>
      </c>
      <c r="C600" s="1552" t="s">
        <v>182</v>
      </c>
      <c r="E600" s="1553"/>
    </row>
    <row r="601" spans="1:5" ht="18.75">
      <c r="A601" s="1547" t="s">
        <v>1550</v>
      </c>
      <c r="B601" s="1569" t="s">
        <v>1909</v>
      </c>
      <c r="C601" s="1552" t="s">
        <v>182</v>
      </c>
      <c r="E601" s="1553"/>
    </row>
    <row r="602" spans="1:5" ht="18.75">
      <c r="A602" s="1547" t="s">
        <v>1551</v>
      </c>
      <c r="B602" s="1570" t="s">
        <v>1910</v>
      </c>
      <c r="C602" s="1552" t="s">
        <v>182</v>
      </c>
      <c r="E602" s="1553"/>
    </row>
    <row r="603" spans="1:5" ht="18.75">
      <c r="A603" s="1547" t="s">
        <v>1552</v>
      </c>
      <c r="B603" s="1570" t="s">
        <v>1911</v>
      </c>
      <c r="C603" s="1552" t="s">
        <v>182</v>
      </c>
      <c r="E603" s="1553"/>
    </row>
    <row r="604" spans="1:5" ht="18.75">
      <c r="A604" s="1547" t="s">
        <v>1553</v>
      </c>
      <c r="B604" s="1570" t="s">
        <v>1912</v>
      </c>
      <c r="C604" s="1552" t="s">
        <v>182</v>
      </c>
      <c r="E604" s="1553"/>
    </row>
    <row r="605" spans="1:5" ht="19.5">
      <c r="A605" s="1547" t="s">
        <v>1554</v>
      </c>
      <c r="B605" s="1571" t="s">
        <v>1913</v>
      </c>
      <c r="C605" s="1552" t="s">
        <v>182</v>
      </c>
      <c r="E605" s="1553"/>
    </row>
    <row r="606" spans="1:5" ht="18.75">
      <c r="A606" s="1547" t="s">
        <v>1555</v>
      </c>
      <c r="B606" s="1570" t="s">
        <v>1914</v>
      </c>
      <c r="C606" s="1552" t="s">
        <v>182</v>
      </c>
      <c r="E606" s="1553"/>
    </row>
    <row r="607" spans="1:5" ht="19.5" thickBot="1">
      <c r="A607" s="1547" t="s">
        <v>1556</v>
      </c>
      <c r="B607" s="1573" t="s">
        <v>1915</v>
      </c>
      <c r="C607" s="1552" t="s">
        <v>182</v>
      </c>
      <c r="E607" s="1553"/>
    </row>
    <row r="608" spans="1:5" ht="18.75">
      <c r="A608" s="1547" t="s">
        <v>1557</v>
      </c>
      <c r="B608" s="1569" t="s">
        <v>1916</v>
      </c>
      <c r="C608" s="1552" t="s">
        <v>182</v>
      </c>
      <c r="E608" s="1553"/>
    </row>
    <row r="609" spans="1:5" ht="18.75">
      <c r="A609" s="1547" t="s">
        <v>1558</v>
      </c>
      <c r="B609" s="1570" t="s">
        <v>1917</v>
      </c>
      <c r="C609" s="1552" t="s">
        <v>182</v>
      </c>
      <c r="E609" s="1553"/>
    </row>
    <row r="610" spans="1:5" ht="19.5">
      <c r="A610" s="1547" t="s">
        <v>1559</v>
      </c>
      <c r="B610" s="1571" t="s">
        <v>1918</v>
      </c>
      <c r="C610" s="1552" t="s">
        <v>182</v>
      </c>
      <c r="E610" s="1553"/>
    </row>
    <row r="611" spans="1:5" ht="19.5" thickBot="1">
      <c r="A611" s="1547" t="s">
        <v>1560</v>
      </c>
      <c r="B611" s="1573" t="s">
        <v>1919</v>
      </c>
      <c r="C611" s="1552" t="s">
        <v>182</v>
      </c>
      <c r="E611" s="1553"/>
    </row>
    <row r="612" spans="1:5" ht="18.75">
      <c r="A612" s="1547" t="s">
        <v>1561</v>
      </c>
      <c r="B612" s="1569" t="s">
        <v>1920</v>
      </c>
      <c r="C612" s="1552" t="s">
        <v>182</v>
      </c>
      <c r="E612" s="1553"/>
    </row>
    <row r="613" spans="1:5" ht="18.75">
      <c r="A613" s="1547" t="s">
        <v>1562</v>
      </c>
      <c r="B613" s="1570" t="s">
        <v>1921</v>
      </c>
      <c r="C613" s="1552" t="s">
        <v>182</v>
      </c>
      <c r="E613" s="1553"/>
    </row>
    <row r="614" spans="1:5" ht="18.75">
      <c r="A614" s="1547" t="s">
        <v>1563</v>
      </c>
      <c r="B614" s="1570" t="s">
        <v>1922</v>
      </c>
      <c r="C614" s="1552" t="s">
        <v>182</v>
      </c>
      <c r="E614" s="1553"/>
    </row>
    <row r="615" spans="1:5" ht="18.75">
      <c r="A615" s="1547" t="s">
        <v>1564</v>
      </c>
      <c r="B615" s="1570" t="s">
        <v>1923</v>
      </c>
      <c r="C615" s="1552" t="s">
        <v>182</v>
      </c>
      <c r="E615" s="1553"/>
    </row>
    <row r="616" spans="1:5" ht="18.75">
      <c r="A616" s="1547" t="s">
        <v>1565</v>
      </c>
      <c r="B616" s="1570" t="s">
        <v>1924</v>
      </c>
      <c r="C616" s="1552" t="s">
        <v>182</v>
      </c>
      <c r="E616" s="1553"/>
    </row>
    <row r="617" spans="1:5" ht="18.75">
      <c r="A617" s="1547" t="s">
        <v>1566</v>
      </c>
      <c r="B617" s="1570" t="s">
        <v>1925</v>
      </c>
      <c r="C617" s="1552" t="s">
        <v>182</v>
      </c>
      <c r="E617" s="1553"/>
    </row>
    <row r="618" spans="1:5" ht="18.75">
      <c r="A618" s="1547" t="s">
        <v>1567</v>
      </c>
      <c r="B618" s="1570" t="s">
        <v>1926</v>
      </c>
      <c r="C618" s="1552" t="s">
        <v>182</v>
      </c>
      <c r="E618" s="1553"/>
    </row>
    <row r="619" spans="1:5" ht="18.75">
      <c r="A619" s="1547" t="s">
        <v>1568</v>
      </c>
      <c r="B619" s="1570" t="s">
        <v>1927</v>
      </c>
      <c r="C619" s="1552" t="s">
        <v>182</v>
      </c>
      <c r="E619" s="1553"/>
    </row>
    <row r="620" spans="1:5" ht="19.5">
      <c r="A620" s="1547" t="s">
        <v>1569</v>
      </c>
      <c r="B620" s="1571" t="s">
        <v>1928</v>
      </c>
      <c r="C620" s="1552" t="s">
        <v>182</v>
      </c>
      <c r="E620" s="1553"/>
    </row>
    <row r="621" spans="1:5" ht="19.5" thickBot="1">
      <c r="A621" s="1547" t="s">
        <v>1570</v>
      </c>
      <c r="B621" s="1573" t="s">
        <v>1929</v>
      </c>
      <c r="C621" s="1552" t="s">
        <v>182</v>
      </c>
      <c r="E621" s="1553"/>
    </row>
    <row r="622" spans="1:5" ht="18.75">
      <c r="A622" s="1547" t="s">
        <v>1571</v>
      </c>
      <c r="B622" s="1569" t="s">
        <v>320</v>
      </c>
      <c r="C622" s="1552" t="s">
        <v>182</v>
      </c>
      <c r="E622" s="1553"/>
    </row>
    <row r="623" spans="1:5" ht="18.75">
      <c r="A623" s="1547" t="s">
        <v>1572</v>
      </c>
      <c r="B623" s="1570" t="s">
        <v>321</v>
      </c>
      <c r="C623" s="1552" t="s">
        <v>182</v>
      </c>
      <c r="E623" s="1553"/>
    </row>
    <row r="624" spans="1:5" ht="18.75">
      <c r="A624" s="1547" t="s">
        <v>1573</v>
      </c>
      <c r="B624" s="1570" t="s">
        <v>322</v>
      </c>
      <c r="C624" s="1552" t="s">
        <v>182</v>
      </c>
      <c r="E624" s="1553"/>
    </row>
    <row r="625" spans="1:5" ht="18.75">
      <c r="A625" s="1547" t="s">
        <v>1574</v>
      </c>
      <c r="B625" s="1570" t="s">
        <v>323</v>
      </c>
      <c r="C625" s="1552" t="s">
        <v>182</v>
      </c>
      <c r="E625" s="1553"/>
    </row>
    <row r="626" spans="1:5" ht="18.75">
      <c r="A626" s="1547" t="s">
        <v>1575</v>
      </c>
      <c r="B626" s="1570" t="s">
        <v>324</v>
      </c>
      <c r="C626" s="1552" t="s">
        <v>182</v>
      </c>
      <c r="E626" s="1553"/>
    </row>
    <row r="627" spans="1:5" ht="18.75">
      <c r="A627" s="1547" t="s">
        <v>1576</v>
      </c>
      <c r="B627" s="1570" t="s">
        <v>325</v>
      </c>
      <c r="C627" s="1552" t="s">
        <v>182</v>
      </c>
      <c r="E627" s="1553"/>
    </row>
    <row r="628" spans="1:5" ht="18.75">
      <c r="A628" s="1547" t="s">
        <v>1577</v>
      </c>
      <c r="B628" s="1570" t="s">
        <v>326</v>
      </c>
      <c r="C628" s="1552" t="s">
        <v>182</v>
      </c>
      <c r="E628" s="1553"/>
    </row>
    <row r="629" spans="1:5" ht="18.75">
      <c r="A629" s="1547" t="s">
        <v>1578</v>
      </c>
      <c r="B629" s="1570" t="s">
        <v>327</v>
      </c>
      <c r="C629" s="1552" t="s">
        <v>182</v>
      </c>
      <c r="E629" s="1553"/>
    </row>
    <row r="630" spans="1:5" ht="18.75">
      <c r="A630" s="1547" t="s">
        <v>1579</v>
      </c>
      <c r="B630" s="1570" t="s">
        <v>757</v>
      </c>
      <c r="C630" s="1552" t="s">
        <v>182</v>
      </c>
      <c r="E630" s="1553"/>
    </row>
    <row r="631" spans="1:5" ht="18.75">
      <c r="A631" s="1547" t="s">
        <v>1580</v>
      </c>
      <c r="B631" s="1570" t="s">
        <v>758</v>
      </c>
      <c r="C631" s="1552" t="s">
        <v>182</v>
      </c>
      <c r="E631" s="1553"/>
    </row>
    <row r="632" spans="1:5" ht="18.75">
      <c r="A632" s="1547" t="s">
        <v>1581</v>
      </c>
      <c r="B632" s="1570" t="s">
        <v>759</v>
      </c>
      <c r="C632" s="1552" t="s">
        <v>182</v>
      </c>
      <c r="E632" s="1553"/>
    </row>
    <row r="633" spans="1:5" ht="18.75">
      <c r="A633" s="1547" t="s">
        <v>1582</v>
      </c>
      <c r="B633" s="1570" t="s">
        <v>760</v>
      </c>
      <c r="C633" s="1552" t="s">
        <v>182</v>
      </c>
      <c r="E633" s="1553"/>
    </row>
    <row r="634" spans="1:5" ht="18.75">
      <c r="A634" s="1547" t="s">
        <v>1583</v>
      </c>
      <c r="B634" s="1570" t="s">
        <v>761</v>
      </c>
      <c r="C634" s="1552" t="s">
        <v>182</v>
      </c>
      <c r="E634" s="1553"/>
    </row>
    <row r="635" spans="1:5" ht="18.75">
      <c r="A635" s="1547" t="s">
        <v>1584</v>
      </c>
      <c r="B635" s="1570" t="s">
        <v>762</v>
      </c>
      <c r="C635" s="1552" t="s">
        <v>182</v>
      </c>
      <c r="E635" s="1553"/>
    </row>
    <row r="636" spans="1:5" ht="18.75">
      <c r="A636" s="1547" t="s">
        <v>1585</v>
      </c>
      <c r="B636" s="1570" t="s">
        <v>763</v>
      </c>
      <c r="C636" s="1552" t="s">
        <v>182</v>
      </c>
      <c r="E636" s="1553"/>
    </row>
    <row r="637" spans="1:5" ht="18.75">
      <c r="A637" s="1547" t="s">
        <v>1586</v>
      </c>
      <c r="B637" s="1570" t="s">
        <v>764</v>
      </c>
      <c r="C637" s="1552" t="s">
        <v>182</v>
      </c>
      <c r="E637" s="1553"/>
    </row>
    <row r="638" spans="1:5" ht="18.75">
      <c r="A638" s="1547" t="s">
        <v>1587</v>
      </c>
      <c r="B638" s="1570" t="s">
        <v>765</v>
      </c>
      <c r="C638" s="1552" t="s">
        <v>182</v>
      </c>
      <c r="E638" s="1553"/>
    </row>
    <row r="639" spans="1:5" ht="18.75">
      <c r="A639" s="1547" t="s">
        <v>1588</v>
      </c>
      <c r="B639" s="1570" t="s">
        <v>766</v>
      </c>
      <c r="C639" s="1552" t="s">
        <v>182</v>
      </c>
      <c r="E639" s="1553"/>
    </row>
    <row r="640" spans="1:5" ht="18.75">
      <c r="A640" s="1547" t="s">
        <v>1589</v>
      </c>
      <c r="B640" s="1570" t="s">
        <v>767</v>
      </c>
      <c r="C640" s="1552" t="s">
        <v>182</v>
      </c>
      <c r="E640" s="1553"/>
    </row>
    <row r="641" spans="1:5" ht="18.75">
      <c r="A641" s="1547" t="s">
        <v>1590</v>
      </c>
      <c r="B641" s="1570" t="s">
        <v>768</v>
      </c>
      <c r="C641" s="1552" t="s">
        <v>182</v>
      </c>
      <c r="E641" s="1553"/>
    </row>
    <row r="642" spans="1:5" ht="18.75">
      <c r="A642" s="1547" t="s">
        <v>1591</v>
      </c>
      <c r="B642" s="1570" t="s">
        <v>769</v>
      </c>
      <c r="C642" s="1552" t="s">
        <v>182</v>
      </c>
      <c r="E642" s="1553"/>
    </row>
    <row r="643" spans="1:5" ht="18.75">
      <c r="A643" s="1547" t="s">
        <v>1592</v>
      </c>
      <c r="B643" s="1570" t="s">
        <v>770</v>
      </c>
      <c r="C643" s="1552" t="s">
        <v>182</v>
      </c>
      <c r="E643" s="1553"/>
    </row>
    <row r="644" spans="1:5" ht="18.75">
      <c r="A644" s="1547" t="s">
        <v>1593</v>
      </c>
      <c r="B644" s="1570" t="s">
        <v>771</v>
      </c>
      <c r="C644" s="1552" t="s">
        <v>182</v>
      </c>
      <c r="E644" s="1553"/>
    </row>
    <row r="645" spans="1:5" ht="18.75">
      <c r="A645" s="1547" t="s">
        <v>1594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1595</v>
      </c>
      <c r="B646" s="1578" t="s">
        <v>773</v>
      </c>
      <c r="C646" s="1552" t="s">
        <v>182</v>
      </c>
      <c r="E646" s="1553"/>
    </row>
    <row r="647" spans="1:5" ht="18.75">
      <c r="A647" s="1547" t="s">
        <v>1596</v>
      </c>
      <c r="B647" s="1569" t="s">
        <v>1930</v>
      </c>
      <c r="C647" s="1552" t="s">
        <v>182</v>
      </c>
      <c r="E647" s="1553"/>
    </row>
    <row r="648" spans="1:5" ht="18.75">
      <c r="A648" s="1547" t="s">
        <v>1597</v>
      </c>
      <c r="B648" s="1570" t="s">
        <v>1931</v>
      </c>
      <c r="C648" s="1552" t="s">
        <v>182</v>
      </c>
      <c r="E648" s="1553"/>
    </row>
    <row r="649" spans="1:5" ht="18.75">
      <c r="A649" s="1547" t="s">
        <v>1598</v>
      </c>
      <c r="B649" s="1570" t="s">
        <v>1932</v>
      </c>
      <c r="C649" s="1552" t="s">
        <v>182</v>
      </c>
      <c r="E649" s="1553"/>
    </row>
    <row r="650" spans="1:5" ht="18.75">
      <c r="A650" s="1547" t="s">
        <v>1599</v>
      </c>
      <c r="B650" s="1570" t="s">
        <v>1933</v>
      </c>
      <c r="C650" s="1552" t="s">
        <v>182</v>
      </c>
      <c r="E650" s="1553"/>
    </row>
    <row r="651" spans="1:5" ht="18.75">
      <c r="A651" s="1547" t="s">
        <v>1600</v>
      </c>
      <c r="B651" s="1570" t="s">
        <v>1934</v>
      </c>
      <c r="C651" s="1552" t="s">
        <v>182</v>
      </c>
      <c r="E651" s="1553"/>
    </row>
    <row r="652" spans="1:5" ht="18.75">
      <c r="A652" s="1547" t="s">
        <v>1601</v>
      </c>
      <c r="B652" s="1570" t="s">
        <v>1935</v>
      </c>
      <c r="C652" s="1552" t="s">
        <v>182</v>
      </c>
      <c r="E652" s="1553"/>
    </row>
    <row r="653" spans="1:5" ht="18.75">
      <c r="A653" s="1547" t="s">
        <v>1602</v>
      </c>
      <c r="B653" s="1570" t="s">
        <v>1936</v>
      </c>
      <c r="C653" s="1552" t="s">
        <v>182</v>
      </c>
      <c r="E653" s="1553"/>
    </row>
    <row r="654" spans="1:5" ht="18.75">
      <c r="A654" s="1547" t="s">
        <v>1603</v>
      </c>
      <c r="B654" s="1570" t="s">
        <v>1937</v>
      </c>
      <c r="C654" s="1552" t="s">
        <v>182</v>
      </c>
      <c r="E654" s="1553"/>
    </row>
    <row r="655" spans="1:5" ht="18.75">
      <c r="A655" s="1547" t="s">
        <v>1604</v>
      </c>
      <c r="B655" s="1570" t="s">
        <v>1938</v>
      </c>
      <c r="C655" s="1552" t="s">
        <v>182</v>
      </c>
      <c r="E655" s="1553"/>
    </row>
    <row r="656" spans="1:5" ht="18.75">
      <c r="A656" s="1547" t="s">
        <v>1605</v>
      </c>
      <c r="B656" s="1570" t="s">
        <v>1939</v>
      </c>
      <c r="C656" s="1552" t="s">
        <v>182</v>
      </c>
      <c r="E656" s="1553"/>
    </row>
    <row r="657" spans="1:5" ht="18.75">
      <c r="A657" s="1547" t="s">
        <v>1606</v>
      </c>
      <c r="B657" s="1570" t="s">
        <v>1940</v>
      </c>
      <c r="C657" s="1552" t="s">
        <v>182</v>
      </c>
      <c r="E657" s="1553"/>
    </row>
    <row r="658" spans="1:5" ht="18.75">
      <c r="A658" s="1547" t="s">
        <v>1607</v>
      </c>
      <c r="B658" s="1570" t="s">
        <v>1941</v>
      </c>
      <c r="C658" s="1552" t="s">
        <v>182</v>
      </c>
      <c r="E658" s="1553"/>
    </row>
    <row r="659" spans="1:5" ht="18.75">
      <c r="A659" s="1547" t="s">
        <v>1608</v>
      </c>
      <c r="B659" s="1570" t="s">
        <v>1942</v>
      </c>
      <c r="C659" s="1552" t="s">
        <v>182</v>
      </c>
      <c r="E659" s="1553"/>
    </row>
    <row r="660" spans="1:5" ht="18.75">
      <c r="A660" s="1547" t="s">
        <v>1609</v>
      </c>
      <c r="B660" s="1570" t="s">
        <v>1943</v>
      </c>
      <c r="C660" s="1552" t="s">
        <v>182</v>
      </c>
      <c r="E660" s="1553"/>
    </row>
    <row r="661" spans="1:5" ht="18.75">
      <c r="A661" s="1547" t="s">
        <v>1610</v>
      </c>
      <c r="B661" s="1570" t="s">
        <v>1944</v>
      </c>
      <c r="C661" s="1552" t="s">
        <v>182</v>
      </c>
      <c r="E661" s="1553"/>
    </row>
    <row r="662" spans="1:5" ht="18.75">
      <c r="A662" s="1547" t="s">
        <v>1611</v>
      </c>
      <c r="B662" s="1570" t="s">
        <v>1945</v>
      </c>
      <c r="C662" s="1552" t="s">
        <v>182</v>
      </c>
      <c r="E662" s="1553"/>
    </row>
    <row r="663" spans="1:5" ht="18.75">
      <c r="A663" s="1547" t="s">
        <v>1612</v>
      </c>
      <c r="B663" s="1570" t="s">
        <v>1946</v>
      </c>
      <c r="C663" s="1552" t="s">
        <v>182</v>
      </c>
      <c r="E663" s="1553"/>
    </row>
    <row r="664" spans="1:5" ht="18.75">
      <c r="A664" s="1547" t="s">
        <v>1613</v>
      </c>
      <c r="B664" s="1570" t="s">
        <v>1947</v>
      </c>
      <c r="C664" s="1552" t="s">
        <v>182</v>
      </c>
      <c r="E664" s="1553"/>
    </row>
    <row r="665" spans="1:5" ht="18.75">
      <c r="A665" s="1547" t="s">
        <v>1614</v>
      </c>
      <c r="B665" s="1570" t="s">
        <v>1948</v>
      </c>
      <c r="C665" s="1552" t="s">
        <v>182</v>
      </c>
      <c r="E665" s="1553"/>
    </row>
    <row r="666" spans="1:5" ht="18.75">
      <c r="A666" s="1547" t="s">
        <v>1615</v>
      </c>
      <c r="B666" s="1570" t="s">
        <v>1949</v>
      </c>
      <c r="C666" s="1552" t="s">
        <v>182</v>
      </c>
      <c r="E666" s="1553"/>
    </row>
    <row r="667" spans="1:5" ht="18.75">
      <c r="A667" s="1547" t="s">
        <v>1616</v>
      </c>
      <c r="B667" s="1570" t="s">
        <v>1950</v>
      </c>
      <c r="C667" s="1552" t="s">
        <v>182</v>
      </c>
      <c r="E667" s="1553"/>
    </row>
    <row r="668" spans="1:5" ht="19.5" thickBot="1">
      <c r="A668" s="1547" t="s">
        <v>1617</v>
      </c>
      <c r="B668" s="1573" t="s">
        <v>1951</v>
      </c>
      <c r="C668" s="1552" t="s">
        <v>182</v>
      </c>
      <c r="E668" s="1553"/>
    </row>
    <row r="669" spans="1:5" ht="18.75">
      <c r="A669" s="1547" t="s">
        <v>1618</v>
      </c>
      <c r="B669" s="1569" t="s">
        <v>1952</v>
      </c>
      <c r="C669" s="1552" t="s">
        <v>182</v>
      </c>
      <c r="E669" s="1553"/>
    </row>
    <row r="670" spans="1:5" ht="18.75">
      <c r="A670" s="1547" t="s">
        <v>1619</v>
      </c>
      <c r="B670" s="1570" t="s">
        <v>1953</v>
      </c>
      <c r="C670" s="1552" t="s">
        <v>182</v>
      </c>
      <c r="E670" s="1553"/>
    </row>
    <row r="671" spans="1:5" ht="18.75">
      <c r="A671" s="1547" t="s">
        <v>1620</v>
      </c>
      <c r="B671" s="1570" t="s">
        <v>1954</v>
      </c>
      <c r="C671" s="1552" t="s">
        <v>182</v>
      </c>
      <c r="E671" s="1553"/>
    </row>
    <row r="672" spans="1:5" ht="18.75">
      <c r="A672" s="1547" t="s">
        <v>1621</v>
      </c>
      <c r="B672" s="1570" t="s">
        <v>1955</v>
      </c>
      <c r="C672" s="1552" t="s">
        <v>182</v>
      </c>
      <c r="E672" s="1553"/>
    </row>
    <row r="673" spans="1:5" ht="18.75">
      <c r="A673" s="1547" t="s">
        <v>1622</v>
      </c>
      <c r="B673" s="1570" t="s">
        <v>1956</v>
      </c>
      <c r="C673" s="1552" t="s">
        <v>182</v>
      </c>
      <c r="E673" s="1553"/>
    </row>
    <row r="674" spans="1:5" ht="18.75">
      <c r="A674" s="1547" t="s">
        <v>1623</v>
      </c>
      <c r="B674" s="1570" t="s">
        <v>1957</v>
      </c>
      <c r="C674" s="1552" t="s">
        <v>182</v>
      </c>
      <c r="E674" s="1553"/>
    </row>
    <row r="675" spans="1:5" ht="18.75">
      <c r="A675" s="1547" t="s">
        <v>1624</v>
      </c>
      <c r="B675" s="1570" t="s">
        <v>1958</v>
      </c>
      <c r="C675" s="1552" t="s">
        <v>182</v>
      </c>
      <c r="E675" s="1553"/>
    </row>
    <row r="676" spans="1:5" ht="18.75">
      <c r="A676" s="1547" t="s">
        <v>1625</v>
      </c>
      <c r="B676" s="1570" t="s">
        <v>1959</v>
      </c>
      <c r="C676" s="1552" t="s">
        <v>182</v>
      </c>
      <c r="E676" s="1553"/>
    </row>
    <row r="677" spans="1:5" ht="18.75">
      <c r="A677" s="1547" t="s">
        <v>1626</v>
      </c>
      <c r="B677" s="1570" t="s">
        <v>1960</v>
      </c>
      <c r="C677" s="1552" t="s">
        <v>182</v>
      </c>
      <c r="E677" s="1553"/>
    </row>
    <row r="678" spans="1:5" ht="19.5">
      <c r="A678" s="1547" t="s">
        <v>1627</v>
      </c>
      <c r="B678" s="1571" t="s">
        <v>1961</v>
      </c>
      <c r="C678" s="1552" t="s">
        <v>182</v>
      </c>
      <c r="E678" s="1553"/>
    </row>
    <row r="679" spans="1:5" ht="19.5" thickBot="1">
      <c r="A679" s="1547" t="s">
        <v>1628</v>
      </c>
      <c r="B679" s="1573" t="s">
        <v>1962</v>
      </c>
      <c r="C679" s="1552" t="s">
        <v>182</v>
      </c>
      <c r="E679" s="1553"/>
    </row>
    <row r="680" spans="1:5" ht="18.75">
      <c r="A680" s="1547" t="s">
        <v>1629</v>
      </c>
      <c r="B680" s="1569" t="s">
        <v>1963</v>
      </c>
      <c r="C680" s="1552" t="s">
        <v>182</v>
      </c>
      <c r="E680" s="1553"/>
    </row>
    <row r="681" spans="1:5" ht="18.75">
      <c r="A681" s="1547" t="s">
        <v>1630</v>
      </c>
      <c r="B681" s="1570" t="s">
        <v>1964</v>
      </c>
      <c r="C681" s="1552" t="s">
        <v>182</v>
      </c>
      <c r="E681" s="1553"/>
    </row>
    <row r="682" spans="1:5" ht="18.75">
      <c r="A682" s="1547" t="s">
        <v>1631</v>
      </c>
      <c r="B682" s="1570" t="s">
        <v>1965</v>
      </c>
      <c r="C682" s="1552" t="s">
        <v>182</v>
      </c>
      <c r="E682" s="1553"/>
    </row>
    <row r="683" spans="1:5" ht="18.75">
      <c r="A683" s="1547" t="s">
        <v>1632</v>
      </c>
      <c r="B683" s="1570" t="s">
        <v>1966</v>
      </c>
      <c r="C683" s="1552" t="s">
        <v>182</v>
      </c>
      <c r="E683" s="1553"/>
    </row>
    <row r="684" spans="1:5" ht="20.25" thickBot="1">
      <c r="A684" s="1547" t="s">
        <v>1633</v>
      </c>
      <c r="B684" s="1578" t="s">
        <v>1967</v>
      </c>
      <c r="C684" s="1552" t="s">
        <v>182</v>
      </c>
      <c r="E684" s="1553"/>
    </row>
    <row r="685" spans="1:5" ht="18.75">
      <c r="A685" s="1547" t="s">
        <v>1634</v>
      </c>
      <c r="B685" s="1569" t="s">
        <v>1968</v>
      </c>
      <c r="C685" s="1552" t="s">
        <v>182</v>
      </c>
      <c r="E685" s="1553"/>
    </row>
    <row r="686" spans="1:5" ht="18.75">
      <c r="A686" s="1547" t="s">
        <v>1635</v>
      </c>
      <c r="B686" s="1570" t="s">
        <v>1969</v>
      </c>
      <c r="C686" s="1552" t="s">
        <v>182</v>
      </c>
      <c r="E686" s="1553"/>
    </row>
    <row r="687" spans="1:5" ht="18.75">
      <c r="A687" s="1547" t="s">
        <v>1636</v>
      </c>
      <c r="B687" s="1570" t="s">
        <v>1970</v>
      </c>
      <c r="C687" s="1552" t="s">
        <v>182</v>
      </c>
      <c r="E687" s="1553"/>
    </row>
    <row r="688" spans="1:5" ht="18.75">
      <c r="A688" s="1547" t="s">
        <v>1637</v>
      </c>
      <c r="B688" s="1570" t="s">
        <v>1971</v>
      </c>
      <c r="C688" s="1552" t="s">
        <v>182</v>
      </c>
      <c r="E688" s="1553"/>
    </row>
    <row r="689" spans="1:5" ht="18.75">
      <c r="A689" s="1547" t="s">
        <v>1638</v>
      </c>
      <c r="B689" s="1570" t="s">
        <v>1972</v>
      </c>
      <c r="C689" s="1552" t="s">
        <v>182</v>
      </c>
      <c r="E689" s="1553"/>
    </row>
    <row r="690" spans="1:5" ht="18.75">
      <c r="A690" s="1547" t="s">
        <v>1639</v>
      </c>
      <c r="B690" s="1570" t="s">
        <v>1973</v>
      </c>
      <c r="C690" s="1552" t="s">
        <v>182</v>
      </c>
      <c r="E690" s="1553"/>
    </row>
    <row r="691" spans="1:5" ht="18.75">
      <c r="A691" s="1547" t="s">
        <v>1640</v>
      </c>
      <c r="B691" s="1570" t="s">
        <v>1974</v>
      </c>
      <c r="C691" s="1552" t="s">
        <v>182</v>
      </c>
      <c r="E691" s="1553"/>
    </row>
    <row r="692" spans="1:5" ht="18.75">
      <c r="A692" s="1547" t="s">
        <v>1641</v>
      </c>
      <c r="B692" s="1570" t="s">
        <v>1975</v>
      </c>
      <c r="C692" s="1552" t="s">
        <v>182</v>
      </c>
      <c r="E692" s="1553"/>
    </row>
    <row r="693" spans="1:5" ht="18.75">
      <c r="A693" s="1547" t="s">
        <v>1642</v>
      </c>
      <c r="B693" s="1570" t="s">
        <v>1976</v>
      </c>
      <c r="C693" s="1552" t="s">
        <v>182</v>
      </c>
      <c r="E693" s="1553"/>
    </row>
    <row r="694" spans="1:5" ht="18.75">
      <c r="A694" s="1547" t="s">
        <v>1643</v>
      </c>
      <c r="B694" s="1570" t="s">
        <v>1977</v>
      </c>
      <c r="C694" s="1552" t="s">
        <v>182</v>
      </c>
      <c r="E694" s="1553"/>
    </row>
    <row r="695" spans="1:5" ht="20.25" thickBot="1">
      <c r="A695" s="1547" t="s">
        <v>1644</v>
      </c>
      <c r="B695" s="1578" t="s">
        <v>1978</v>
      </c>
      <c r="C695" s="1552" t="s">
        <v>182</v>
      </c>
      <c r="E695" s="1553"/>
    </row>
    <row r="696" spans="1:5" ht="18.75">
      <c r="A696" s="1547" t="s">
        <v>1645</v>
      </c>
      <c r="B696" s="1569" t="s">
        <v>1979</v>
      </c>
      <c r="C696" s="1552" t="s">
        <v>182</v>
      </c>
      <c r="E696" s="1553"/>
    </row>
    <row r="697" spans="1:5" ht="18.75">
      <c r="A697" s="1547" t="s">
        <v>1646</v>
      </c>
      <c r="B697" s="1570" t="s">
        <v>1980</v>
      </c>
      <c r="C697" s="1552" t="s">
        <v>182</v>
      </c>
      <c r="E697" s="1553"/>
    </row>
    <row r="698" spans="1:5" ht="18.75">
      <c r="A698" s="1547" t="s">
        <v>1647</v>
      </c>
      <c r="B698" s="1570" t="s">
        <v>1981</v>
      </c>
      <c r="C698" s="1552" t="s">
        <v>182</v>
      </c>
      <c r="E698" s="1553"/>
    </row>
    <row r="699" spans="1:5" ht="18.75">
      <c r="A699" s="1547" t="s">
        <v>1648</v>
      </c>
      <c r="B699" s="1570" t="s">
        <v>1982</v>
      </c>
      <c r="C699" s="1552" t="s">
        <v>182</v>
      </c>
      <c r="E699" s="1553"/>
    </row>
    <row r="700" spans="1:5" ht="18.75">
      <c r="A700" s="1547" t="s">
        <v>1649</v>
      </c>
      <c r="B700" s="1570" t="s">
        <v>1983</v>
      </c>
      <c r="C700" s="1552" t="s">
        <v>182</v>
      </c>
      <c r="E700" s="1553"/>
    </row>
    <row r="701" spans="1:5" ht="18.75">
      <c r="A701" s="1547" t="s">
        <v>1650</v>
      </c>
      <c r="B701" s="1570" t="s">
        <v>1984</v>
      </c>
      <c r="C701" s="1552" t="s">
        <v>182</v>
      </c>
      <c r="E701" s="1553"/>
    </row>
    <row r="702" spans="1:5" ht="18.75">
      <c r="A702" s="1547" t="s">
        <v>1651</v>
      </c>
      <c r="B702" s="1570" t="s">
        <v>1985</v>
      </c>
      <c r="C702" s="1552" t="s">
        <v>182</v>
      </c>
      <c r="E702" s="1553"/>
    </row>
    <row r="703" spans="1:5" ht="18.75">
      <c r="A703" s="1547" t="s">
        <v>1652</v>
      </c>
      <c r="B703" s="1570" t="s">
        <v>1986</v>
      </c>
      <c r="C703" s="1552" t="s">
        <v>182</v>
      </c>
      <c r="E703" s="1553"/>
    </row>
    <row r="704" spans="1:5" ht="18.75">
      <c r="A704" s="1547" t="s">
        <v>1653</v>
      </c>
      <c r="B704" s="1570" t="s">
        <v>1987</v>
      </c>
      <c r="C704" s="1552" t="s">
        <v>182</v>
      </c>
      <c r="E704" s="1553"/>
    </row>
    <row r="705" spans="1:5" ht="20.25" thickBot="1">
      <c r="A705" s="1547" t="s">
        <v>1654</v>
      </c>
      <c r="B705" s="1578" t="s">
        <v>1988</v>
      </c>
      <c r="C705" s="1552" t="s">
        <v>182</v>
      </c>
      <c r="E705" s="1553"/>
    </row>
    <row r="706" spans="1:5" ht="18.75">
      <c r="A706" s="1547" t="s">
        <v>1655</v>
      </c>
      <c r="B706" s="1569" t="s">
        <v>1989</v>
      </c>
      <c r="C706" s="1552" t="s">
        <v>182</v>
      </c>
      <c r="E706" s="1553"/>
    </row>
    <row r="707" spans="1:5" ht="18.75">
      <c r="A707" s="1547" t="s">
        <v>1656</v>
      </c>
      <c r="B707" s="1570" t="s">
        <v>1990</v>
      </c>
      <c r="C707" s="1552" t="s">
        <v>182</v>
      </c>
      <c r="E707" s="1553"/>
    </row>
    <row r="708" spans="1:5" ht="18.75">
      <c r="A708" s="1547" t="s">
        <v>1657</v>
      </c>
      <c r="B708" s="1570" t="s">
        <v>1991</v>
      </c>
      <c r="C708" s="1552" t="s">
        <v>182</v>
      </c>
      <c r="E708" s="1553"/>
    </row>
    <row r="709" spans="1:5" ht="18.75">
      <c r="A709" s="1547" t="s">
        <v>1658</v>
      </c>
      <c r="B709" s="1570" t="s">
        <v>1992</v>
      </c>
      <c r="C709" s="1552" t="s">
        <v>182</v>
      </c>
      <c r="E709" s="1553"/>
    </row>
    <row r="710" spans="1:5" ht="20.25" thickBot="1">
      <c r="A710" s="1547" t="s">
        <v>1659</v>
      </c>
      <c r="B710" s="1578" t="s">
        <v>1993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1660</v>
      </c>
    </row>
    <row r="714" spans="1:3" ht="14.25">
      <c r="A714" s="1584"/>
      <c r="B714" s="1585">
        <v>43159</v>
      </c>
      <c r="C714" s="1584" t="s">
        <v>1661</v>
      </c>
    </row>
    <row r="715" spans="1:3" ht="14.25">
      <c r="A715" s="1584"/>
      <c r="B715" s="1585">
        <v>43190</v>
      </c>
      <c r="C715" s="1584" t="s">
        <v>1662</v>
      </c>
    </row>
    <row r="716" spans="1:3" ht="14.25">
      <c r="A716" s="1584"/>
      <c r="B716" s="1585">
        <v>43220</v>
      </c>
      <c r="C716" s="1584" t="s">
        <v>1663</v>
      </c>
    </row>
    <row r="717" spans="1:3" ht="14.25">
      <c r="A717" s="1584"/>
      <c r="B717" s="1585">
        <v>43251</v>
      </c>
      <c r="C717" s="1584" t="s">
        <v>1664</v>
      </c>
    </row>
    <row r="718" spans="1:3" ht="14.25">
      <c r="A718" s="1584"/>
      <c r="B718" s="1585">
        <v>43281</v>
      </c>
      <c r="C718" s="1584" t="s">
        <v>1665</v>
      </c>
    </row>
    <row r="719" spans="1:3" ht="14.25">
      <c r="A719" s="1584"/>
      <c r="B719" s="1585">
        <v>43312</v>
      </c>
      <c r="C719" s="1584" t="s">
        <v>1666</v>
      </c>
    </row>
    <row r="720" spans="1:3" ht="14.25">
      <c r="A720" s="1584"/>
      <c r="B720" s="1585">
        <v>43343</v>
      </c>
      <c r="C720" s="1584" t="s">
        <v>1667</v>
      </c>
    </row>
    <row r="721" spans="1:3" ht="14.25">
      <c r="A721" s="1584"/>
      <c r="B721" s="1585">
        <v>43373</v>
      </c>
      <c r="C721" s="1584" t="s">
        <v>1668</v>
      </c>
    </row>
    <row r="722" spans="1:3" ht="14.25">
      <c r="A722" s="1584"/>
      <c r="B722" s="1585">
        <v>43404</v>
      </c>
      <c r="C722" s="1584" t="s">
        <v>1669</v>
      </c>
    </row>
    <row r="723" spans="1:3" ht="14.25">
      <c r="A723" s="1584"/>
      <c r="B723" s="1585">
        <v>43434</v>
      </c>
      <c r="C723" s="1584" t="s">
        <v>1670</v>
      </c>
    </row>
    <row r="724" spans="1:3" ht="14.25">
      <c r="A724" s="1584"/>
      <c r="B724" s="1585">
        <v>43465</v>
      </c>
      <c r="C724" s="1584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2030</v>
      </c>
      <c r="I2" s="61"/>
    </row>
    <row r="3" spans="1:9" ht="12.75">
      <c r="A3" s="61" t="s">
        <v>716</v>
      </c>
      <c r="B3" s="61" t="s">
        <v>2073</v>
      </c>
      <c r="I3" s="61"/>
    </row>
    <row r="4" spans="1:9" ht="15.75">
      <c r="A4" s="61" t="s">
        <v>717</v>
      </c>
      <c r="B4" s="61" t="s">
        <v>1265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1264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794">
        <f>$B$7</f>
        <v>0</v>
      </c>
      <c r="J14" s="1795"/>
      <c r="K14" s="179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1266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6">
        <f>$B$9</f>
        <v>0</v>
      </c>
      <c r="J16" s="1797"/>
      <c r="K16" s="179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9">
        <f>$B$12</f>
        <v>0</v>
      </c>
      <c r="J19" s="1800"/>
      <c r="K19" s="1801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02" t="s">
        <v>2031</v>
      </c>
      <c r="M23" s="1803"/>
      <c r="N23" s="1803"/>
      <c r="O23" s="1804"/>
      <c r="P23" s="1805" t="s">
        <v>2032</v>
      </c>
      <c r="Q23" s="1806"/>
      <c r="R23" s="1806"/>
      <c r="S23" s="180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8" t="s">
        <v>751</v>
      </c>
      <c r="K30" s="180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2" t="s">
        <v>754</v>
      </c>
      <c r="K33" s="179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0" t="s">
        <v>195</v>
      </c>
      <c r="K39" s="181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2" t="s">
        <v>200</v>
      </c>
      <c r="K47" s="1813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2" t="s">
        <v>201</v>
      </c>
      <c r="K48" s="179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2" t="s">
        <v>275</v>
      </c>
      <c r="K66" s="178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2" t="s">
        <v>729</v>
      </c>
      <c r="K70" s="178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2" t="s">
        <v>220</v>
      </c>
      <c r="K76" s="178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2" t="s">
        <v>222</v>
      </c>
      <c r="K79" s="1783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0" t="s">
        <v>223</v>
      </c>
      <c r="K80" s="1791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0" t="s">
        <v>224</v>
      </c>
      <c r="K81" s="1791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0" t="s">
        <v>1676</v>
      </c>
      <c r="K82" s="1791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2" t="s">
        <v>225</v>
      </c>
      <c r="K83" s="178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2011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2" t="s">
        <v>237</v>
      </c>
      <c r="K99" s="1783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2" t="s">
        <v>238</v>
      </c>
      <c r="K100" s="1783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2" t="s">
        <v>239</v>
      </c>
      <c r="K101" s="1783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2" t="s">
        <v>240</v>
      </c>
      <c r="K102" s="178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2" t="s">
        <v>1677</v>
      </c>
      <c r="K109" s="178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2" t="s">
        <v>1674</v>
      </c>
      <c r="K113" s="1783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2" t="s">
        <v>1675</v>
      </c>
      <c r="K114" s="1783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0" t="s">
        <v>250</v>
      </c>
      <c r="K115" s="1791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2" t="s">
        <v>276</v>
      </c>
      <c r="K116" s="178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6" t="s">
        <v>251</v>
      </c>
      <c r="K119" s="1787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6" t="s">
        <v>252</v>
      </c>
      <c r="K120" s="178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6" t="s">
        <v>632</v>
      </c>
      <c r="K128" s="178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6" t="s">
        <v>692</v>
      </c>
      <c r="K131" s="1787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2" t="s">
        <v>693</v>
      </c>
      <c r="K132" s="178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8" t="s">
        <v>923</v>
      </c>
      <c r="K137" s="178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84" t="s">
        <v>701</v>
      </c>
      <c r="K141" s="1785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4" t="s">
        <v>701</v>
      </c>
      <c r="K142" s="1785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1222" ht="12.75"/>
    <row r="1226" ht="12.75"/>
    <row r="1227" ht="12.75"/>
    <row r="1252" ht="12.75"/>
    <row r="1303" ht="12.75"/>
    <row r="1304" ht="12.75"/>
    <row r="1305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42" operator="equal" stopIfTrue="1">
      <formula>0</formula>
    </cfRule>
  </conditionalFormatting>
  <conditionalFormatting sqref="L21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M21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2018-03-23T11:20:08Z</cp:lastPrinted>
  <dcterms:created xsi:type="dcterms:W3CDTF">1997-12-10T11:54:07Z</dcterms:created>
  <dcterms:modified xsi:type="dcterms:W3CDTF">2018-11-09T07:10:18Z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